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40" activeTab="0"/>
  </bookViews>
  <sheets>
    <sheet name="고추장관리내역" sheetId="1" r:id="rId1"/>
    <sheet name="제품(게맛살)" sheetId="2" r:id="rId2"/>
    <sheet name="원재료(게맛살)" sheetId="3" r:id="rId3"/>
    <sheet name="보조대장(게맛살)" sheetId="4" r:id="rId4"/>
  </sheets>
  <definedNames/>
  <calcPr fullCalcOnLoad="1"/>
</workbook>
</file>

<file path=xl/sharedStrings.xml><?xml version="1.0" encoding="utf-8"?>
<sst xmlns="http://schemas.openxmlformats.org/spreadsheetml/2006/main" count="307" uniqueCount="114">
  <si>
    <t>♤ 제품 수불대장 ; 제품명 - 냉동게맛살, 2000년 6월 수출분</t>
  </si>
  <si>
    <t>일  자</t>
  </si>
  <si>
    <t>생  산  현  황</t>
  </si>
  <si>
    <t>수  량  (KG)</t>
  </si>
  <si>
    <t>비  고(수출신고 NO.)</t>
  </si>
  <si>
    <t>소   계</t>
  </si>
  <si>
    <t>-</t>
  </si>
  <si>
    <t>030-10-00-01145078</t>
  </si>
  <si>
    <t>030-10-00-01145391</t>
  </si>
  <si>
    <t>030-10-00-01260496</t>
  </si>
  <si>
    <t>039-10-00-00635140</t>
  </si>
  <si>
    <t>030-10-00-01320862</t>
  </si>
  <si>
    <t>합   계</t>
  </si>
  <si>
    <t xml:space="preserve">   * 실제 산정 과정 *</t>
  </si>
  <si>
    <t>수입신고NO.</t>
  </si>
  <si>
    <t>일  자</t>
  </si>
  <si>
    <t>적   요</t>
  </si>
  <si>
    <t>입고수량(KG)</t>
  </si>
  <si>
    <t>030-11-10933</t>
  </si>
  <si>
    <t>전월이월</t>
  </si>
  <si>
    <t>소  계</t>
  </si>
  <si>
    <t>-</t>
  </si>
  <si>
    <t>계</t>
  </si>
  <si>
    <t>♤ 원재료 수불대장 ; 원료명 - 냉동연육, 단위소요량/제품1KG : 0.4KG</t>
  </si>
  <si>
    <t>030-11-10933</t>
  </si>
  <si>
    <t>-00-0501527</t>
  </si>
  <si>
    <t>-00-0304236</t>
  </si>
  <si>
    <t>030-10-00-01145391</t>
  </si>
  <si>
    <t>030-10-00-01145078</t>
  </si>
  <si>
    <t>030-10-00-01260496</t>
  </si>
  <si>
    <t>039-10-00-00635140</t>
  </si>
  <si>
    <t>039-10-10933</t>
  </si>
  <si>
    <t>-00-0503956</t>
  </si>
  <si>
    <t>합              계</t>
  </si>
  <si>
    <t>-</t>
  </si>
  <si>
    <t>사용량(KG)</t>
  </si>
  <si>
    <t>재고량(KG)</t>
  </si>
  <si>
    <t>5.30</t>
  </si>
  <si>
    <t>5.30</t>
  </si>
  <si>
    <t>030-10-00-01320862</t>
  </si>
  <si>
    <t>출  고 (대응수출) 현  황</t>
  </si>
  <si>
    <t>원재료사용</t>
  </si>
  <si>
    <t>투입일</t>
  </si>
  <si>
    <t>사용량(KG)</t>
  </si>
  <si>
    <t>생산일</t>
  </si>
  <si>
    <t>제 품 생 산 현 황</t>
  </si>
  <si>
    <t>수  량(KG)</t>
  </si>
  <si>
    <t>단위소요량(KG)</t>
  </si>
  <si>
    <t>제 품 출 고 현 황</t>
  </si>
  <si>
    <t>출고일</t>
  </si>
  <si>
    <t>수  량(KG)</t>
  </si>
  <si>
    <t>수리일</t>
  </si>
  <si>
    <t>신 고 번 호</t>
  </si>
  <si>
    <t>수 출 사 항 관 리</t>
  </si>
  <si>
    <t>6.05</t>
  </si>
  <si>
    <t>6.05</t>
  </si>
  <si>
    <t>030-10-00-01145078</t>
  </si>
  <si>
    <t>"</t>
  </si>
  <si>
    <t>"</t>
  </si>
  <si>
    <t>"</t>
  </si>
  <si>
    <t>소  계</t>
  </si>
  <si>
    <t>6.05</t>
  </si>
  <si>
    <t>030-10-00-01145391</t>
  </si>
  <si>
    <t>6.21</t>
  </si>
  <si>
    <t>030-10-00-01260496</t>
  </si>
  <si>
    <t>6.23</t>
  </si>
  <si>
    <t>039-10-00-00635140</t>
  </si>
  <si>
    <t>수출건별 소요량 산정 보조대장 (품명 : 냉동게맛살)</t>
  </si>
  <si>
    <t>030-10-00-01320862</t>
  </si>
  <si>
    <t>6.29</t>
  </si>
  <si>
    <t>합  계</t>
  </si>
  <si>
    <t>원재료사용</t>
  </si>
  <si>
    <t>제 품 생 산 현 황</t>
  </si>
  <si>
    <t>제 품 출 고 현 황</t>
  </si>
  <si>
    <t>수 출 사 항 관 리</t>
  </si>
  <si>
    <t>계</t>
  </si>
  <si>
    <t>. 030-10-00-01145078 :</t>
  </si>
  <si>
    <t>8,000kg</t>
  </si>
  <si>
    <t>. 030-10-00-01145391 :</t>
  </si>
  <si>
    <t>7,799kg</t>
  </si>
  <si>
    <t>. 030-10-00-01260496 :</t>
  </si>
  <si>
    <t>7,998kg</t>
  </si>
  <si>
    <t>. 039-10-00-00635140 :</t>
  </si>
  <si>
    <t>7,600kg</t>
  </si>
  <si>
    <t>. 030-10-00-01320862 :</t>
  </si>
  <si>
    <t>39,397kg</t>
  </si>
  <si>
    <t>제품의 사후관리 내역(수출건별 소요량 산정보조 대장)</t>
  </si>
  <si>
    <t xml:space="preserve">원재료 사용 </t>
  </si>
  <si>
    <t>제품생산 현황</t>
  </si>
  <si>
    <t>제품입출고</t>
  </si>
  <si>
    <t>수출사항 관리</t>
  </si>
  <si>
    <t>투입일</t>
  </si>
  <si>
    <t>사용량</t>
  </si>
  <si>
    <t>생산일</t>
  </si>
  <si>
    <t>품목</t>
  </si>
  <si>
    <t>수량</t>
  </si>
  <si>
    <t>중량</t>
  </si>
  <si>
    <t>단위소요량</t>
  </si>
  <si>
    <t xml:space="preserve">입고일 </t>
  </si>
  <si>
    <t>출고일</t>
  </si>
  <si>
    <t>수출신고번호</t>
  </si>
  <si>
    <t>16kg(CAN)</t>
  </si>
  <si>
    <t>010-10-00-253810</t>
  </si>
  <si>
    <t xml:space="preserve"> 2KG/6(병)</t>
  </si>
  <si>
    <t>010-10-00-256911</t>
  </si>
  <si>
    <t>010-10-00-254810</t>
  </si>
  <si>
    <t>2.4KG/6(PE)</t>
  </si>
  <si>
    <t xml:space="preserve"> </t>
  </si>
  <si>
    <t>500G/12(병)</t>
  </si>
  <si>
    <t xml:space="preserve">010-10-00-254810 </t>
  </si>
  <si>
    <t>010-10-00-255811</t>
  </si>
  <si>
    <t xml:space="preserve"> 010-10-00-256810 </t>
  </si>
  <si>
    <t>010-10-00-256810</t>
  </si>
  <si>
    <t>* 5/19~5/20원재료 사용량은 동일계약건 생산을 위한 연속 작업임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</si>
</sst>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0.0_);[Red]\(0.0\)"/>
    <numFmt numFmtId="178" formatCode="#,##0_);\(#,##0\)"/>
    <numFmt numFmtId="179" formatCode="#,##0_);[Red]\(#,##0\)"/>
    <numFmt numFmtId="180" formatCode="#,##0;[Red]#,##0"/>
    <numFmt numFmtId="181" formatCode="#,##0_ ;[Red]\-#,##0\ "/>
    <numFmt numFmtId="182" formatCode="#,##0.0_);[Red]\(#,##0.0\)"/>
    <numFmt numFmtId="183" formatCode="#,##0&quot;KG&quot;"/>
    <numFmt numFmtId="184" formatCode="0.0000000000_);[Red]\(0.0000000000\)"/>
    <numFmt numFmtId="185" formatCode="0.0000_ "/>
    <numFmt numFmtId="186" formatCode="#,##0.0000_ "/>
    <numFmt numFmtId="187" formatCode="m&quot;/&quot;d"/>
    <numFmt numFmtId="188" formatCode="yy&quot;/&quot;m&quot;/&quot;d"/>
  </numFmts>
  <fonts count="11">
    <font>
      <sz val="11"/>
      <name val="굴림체"/>
      <family val="3"/>
    </font>
    <font>
      <sz val="8"/>
      <name val="굴림체"/>
      <family val="3"/>
    </font>
    <font>
      <sz val="11"/>
      <name val="HY그래픽M"/>
      <family val="1"/>
    </font>
    <font>
      <b/>
      <sz val="13"/>
      <name val="HY그래픽M"/>
      <family val="1"/>
    </font>
    <font>
      <b/>
      <sz val="11"/>
      <name val="HY그래픽M"/>
      <family val="1"/>
    </font>
    <font>
      <b/>
      <sz val="14"/>
      <name val="HY그래픽M"/>
      <family val="1"/>
    </font>
    <font>
      <b/>
      <sz val="12"/>
      <name val="HY그래픽M"/>
      <family val="1"/>
    </font>
    <font>
      <b/>
      <sz val="12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1" fontId="2" fillId="0" borderId="0" xfId="17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1" xfId="17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6" xfId="17" applyFont="1" applyBorder="1" applyAlignment="1">
      <alignment vertical="center"/>
    </xf>
    <xf numFmtId="41" fontId="2" fillId="0" borderId="8" xfId="17" applyFont="1" applyBorder="1" applyAlignment="1">
      <alignment vertical="center"/>
    </xf>
    <xf numFmtId="41" fontId="2" fillId="0" borderId="9" xfId="17" applyFont="1" applyBorder="1" applyAlignment="1">
      <alignment vertical="center"/>
    </xf>
    <xf numFmtId="41" fontId="2" fillId="0" borderId="8" xfId="17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  <xf numFmtId="41" fontId="2" fillId="0" borderId="11" xfId="17" applyNumberFormat="1" applyFont="1" applyBorder="1" applyAlignment="1">
      <alignment horizontal="center" vertical="center"/>
    </xf>
    <xf numFmtId="182" fontId="2" fillId="0" borderId="0" xfId="17" applyNumberFormat="1" applyFont="1" applyAlignment="1">
      <alignment vertical="center"/>
    </xf>
    <xf numFmtId="182" fontId="2" fillId="0" borderId="2" xfId="17" applyNumberFormat="1" applyFont="1" applyBorder="1" applyAlignment="1">
      <alignment vertical="center"/>
    </xf>
    <xf numFmtId="182" fontId="2" fillId="0" borderId="0" xfId="17" applyNumberFormat="1" applyFont="1" applyBorder="1" applyAlignment="1">
      <alignment vertical="center"/>
    </xf>
    <xf numFmtId="182" fontId="2" fillId="0" borderId="4" xfId="17" applyNumberFormat="1" applyFont="1" applyBorder="1" applyAlignment="1">
      <alignment vertical="center"/>
    </xf>
    <xf numFmtId="182" fontId="2" fillId="0" borderId="10" xfId="17" applyNumberFormat="1" applyFont="1" applyBorder="1" applyAlignment="1">
      <alignment vertical="center"/>
    </xf>
    <xf numFmtId="41" fontId="4" fillId="0" borderId="0" xfId="17" applyFont="1" applyAlignment="1">
      <alignment vertical="center"/>
    </xf>
    <xf numFmtId="41" fontId="4" fillId="0" borderId="10" xfId="17" applyFont="1" applyBorder="1" applyAlignment="1">
      <alignment vertical="center"/>
    </xf>
    <xf numFmtId="41" fontId="4" fillId="0" borderId="2" xfId="17" applyFont="1" applyBorder="1" applyAlignment="1">
      <alignment vertical="center"/>
    </xf>
    <xf numFmtId="41" fontId="4" fillId="0" borderId="0" xfId="17" applyFont="1" applyBorder="1" applyAlignment="1">
      <alignment vertical="center"/>
    </xf>
    <xf numFmtId="41" fontId="4" fillId="0" borderId="4" xfId="17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2" fontId="2" fillId="0" borderId="6" xfId="17" applyNumberFormat="1" applyFont="1" applyBorder="1" applyAlignment="1">
      <alignment vertical="center"/>
    </xf>
    <xf numFmtId="182" fontId="2" fillId="0" borderId="8" xfId="17" applyNumberFormat="1" applyFont="1" applyBorder="1" applyAlignment="1">
      <alignment vertical="center"/>
    </xf>
    <xf numFmtId="183" fontId="4" fillId="0" borderId="3" xfId="0" applyNumberFormat="1" applyFont="1" applyBorder="1" applyAlignment="1">
      <alignment horizontal="left" vertical="center"/>
    </xf>
    <xf numFmtId="41" fontId="2" fillId="0" borderId="2" xfId="17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2" fontId="2" fillId="0" borderId="9" xfId="17" applyNumberFormat="1" applyFont="1" applyBorder="1" applyAlignment="1">
      <alignment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" xfId="17" applyNumberFormat="1" applyFont="1" applyBorder="1" applyAlignment="1">
      <alignment vertical="center"/>
    </xf>
    <xf numFmtId="179" fontId="2" fillId="0" borderId="0" xfId="17" applyNumberFormat="1" applyFont="1" applyBorder="1" applyAlignment="1">
      <alignment vertical="center"/>
    </xf>
    <xf numFmtId="179" fontId="2" fillId="0" borderId="4" xfId="17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1" fontId="2" fillId="0" borderId="4" xfId="17" applyFont="1" applyBorder="1" applyAlignment="1">
      <alignment vertical="center"/>
    </xf>
    <xf numFmtId="0" fontId="4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1" fontId="6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85" fontId="9" fillId="3" borderId="1" xfId="0" applyNumberFormat="1" applyFont="1" applyFill="1" applyBorder="1" applyAlignment="1">
      <alignment horizontal="center" vertical="center"/>
    </xf>
    <xf numFmtId="18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/>
    </xf>
    <xf numFmtId="185" fontId="9" fillId="2" borderId="1" xfId="0" applyNumberFormat="1" applyFont="1" applyFill="1" applyBorder="1" applyAlignment="1">
      <alignment/>
    </xf>
    <xf numFmtId="187" fontId="0" fillId="0" borderId="1" xfId="0" applyNumberFormat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87" fontId="0" fillId="0" borderId="1" xfId="0" applyNumberFormat="1" applyBorder="1" applyAlignment="1">
      <alignment/>
    </xf>
    <xf numFmtId="0" fontId="9" fillId="0" borderId="1" xfId="0" applyFont="1" applyFill="1" applyBorder="1" applyAlignment="1">
      <alignment/>
    </xf>
    <xf numFmtId="187" fontId="0" fillId="0" borderId="13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49" fontId="0" fillId="0" borderId="1" xfId="0" applyNumberFormat="1" applyBorder="1" applyAlignment="1">
      <alignment/>
    </xf>
    <xf numFmtId="187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49" fontId="9" fillId="0" borderId="2" xfId="0" applyNumberFormat="1" applyFont="1" applyBorder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D9" sqref="D9"/>
    </sheetView>
  </sheetViews>
  <sheetFormatPr defaultColWidth="9.00390625" defaultRowHeight="13.5"/>
  <cols>
    <col min="1" max="1" width="7.125" style="133" customWidth="1"/>
    <col min="2" max="2" width="7.50390625" style="0" customWidth="1"/>
    <col min="3" max="3" width="7.625" style="0" customWidth="1"/>
    <col min="4" max="4" width="12.375" style="0" customWidth="1"/>
    <col min="5" max="5" width="5.125" style="0" customWidth="1"/>
    <col min="6" max="6" width="5.875" style="0" customWidth="1"/>
    <col min="7" max="7" width="10.50390625" style="0" customWidth="1"/>
    <col min="8" max="8" width="8.375" style="0" customWidth="1"/>
    <col min="9" max="9" width="12.50390625" style="0" customWidth="1"/>
    <col min="10" max="10" width="5.25390625" style="0" customWidth="1"/>
    <col min="11" max="11" width="6.00390625" style="0" customWidth="1"/>
    <col min="12" max="12" width="7.25390625" style="0" customWidth="1"/>
    <col min="13" max="13" width="19.625" style="0" customWidth="1"/>
    <col min="14" max="14" width="12.50390625" style="0" customWidth="1"/>
    <col min="15" max="15" width="5.25390625" style="0" customWidth="1"/>
    <col min="16" max="16" width="5.875" style="0" customWidth="1"/>
  </cols>
  <sheetData>
    <row r="1" spans="1:16" ht="22.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>
      <c r="A2" s="109" t="s">
        <v>87</v>
      </c>
      <c r="B2" s="110"/>
      <c r="C2" s="111" t="s">
        <v>88</v>
      </c>
      <c r="D2" s="111"/>
      <c r="E2" s="111"/>
      <c r="F2" s="111"/>
      <c r="G2" s="111"/>
      <c r="H2" s="111" t="s">
        <v>89</v>
      </c>
      <c r="I2" s="111"/>
      <c r="J2" s="111"/>
      <c r="K2" s="111"/>
      <c r="L2" s="111"/>
      <c r="M2" s="112" t="s">
        <v>90</v>
      </c>
      <c r="N2" s="113"/>
      <c r="O2" s="113"/>
      <c r="P2" s="114"/>
    </row>
    <row r="3" spans="1:16" ht="18.75" customHeight="1">
      <c r="A3" s="115" t="s">
        <v>91</v>
      </c>
      <c r="B3" s="116" t="s">
        <v>92</v>
      </c>
      <c r="C3" s="116" t="s">
        <v>93</v>
      </c>
      <c r="D3" s="116" t="s">
        <v>94</v>
      </c>
      <c r="E3" s="116" t="s">
        <v>95</v>
      </c>
      <c r="F3" s="116" t="s">
        <v>96</v>
      </c>
      <c r="G3" s="117" t="s">
        <v>97</v>
      </c>
      <c r="H3" s="116" t="s">
        <v>98</v>
      </c>
      <c r="I3" s="116" t="s">
        <v>94</v>
      </c>
      <c r="J3" s="116" t="s">
        <v>95</v>
      </c>
      <c r="K3" s="116" t="s">
        <v>96</v>
      </c>
      <c r="L3" s="116" t="s">
        <v>99</v>
      </c>
      <c r="M3" s="116" t="s">
        <v>100</v>
      </c>
      <c r="N3" s="116" t="s">
        <v>94</v>
      </c>
      <c r="O3" s="116" t="s">
        <v>95</v>
      </c>
      <c r="P3" s="116" t="s">
        <v>96</v>
      </c>
    </row>
    <row r="4" spans="1:16" ht="18.75" customHeight="1">
      <c r="A4" s="118">
        <v>36657</v>
      </c>
      <c r="B4" s="119">
        <v>160</v>
      </c>
      <c r="C4" s="118">
        <v>36657</v>
      </c>
      <c r="D4" s="120" t="s">
        <v>101</v>
      </c>
      <c r="E4" s="120">
        <v>100</v>
      </c>
      <c r="F4" s="120">
        <v>1600</v>
      </c>
      <c r="G4" s="121">
        <f>$B$4/($F$4+$F$5)</f>
        <v>0.08163265306122448</v>
      </c>
      <c r="H4" s="122">
        <v>36657</v>
      </c>
      <c r="I4" s="120" t="s">
        <v>101</v>
      </c>
      <c r="J4" s="120">
        <v>100</v>
      </c>
      <c r="K4" s="120">
        <v>1600</v>
      </c>
      <c r="L4" s="122">
        <v>36658</v>
      </c>
      <c r="M4" s="123" t="s">
        <v>102</v>
      </c>
      <c r="N4" s="120" t="s">
        <v>101</v>
      </c>
      <c r="O4" s="120">
        <v>100</v>
      </c>
      <c r="P4" s="124">
        <v>1600</v>
      </c>
    </row>
    <row r="5" spans="1:16" ht="18.75" customHeight="1">
      <c r="A5" s="90"/>
      <c r="B5" s="91"/>
      <c r="C5" s="90"/>
      <c r="D5" s="120" t="s">
        <v>103</v>
      </c>
      <c r="E5" s="120">
        <v>30</v>
      </c>
      <c r="F5" s="120">
        <v>360</v>
      </c>
      <c r="G5" s="121">
        <f>$B$4/($F$4+$F$5)</f>
        <v>0.08163265306122448</v>
      </c>
      <c r="H5" s="122">
        <v>36657</v>
      </c>
      <c r="I5" s="120" t="s">
        <v>103</v>
      </c>
      <c r="J5" s="120">
        <v>30</v>
      </c>
      <c r="K5" s="120">
        <v>360</v>
      </c>
      <c r="L5" s="122">
        <v>36678</v>
      </c>
      <c r="M5" s="92" t="s">
        <v>104</v>
      </c>
      <c r="N5" s="120" t="s">
        <v>103</v>
      </c>
      <c r="O5" s="120">
        <v>30</v>
      </c>
      <c r="P5" s="124">
        <v>360</v>
      </c>
    </row>
    <row r="6" spans="1:16" ht="18.75" customHeight="1">
      <c r="A6" s="125"/>
      <c r="B6" s="120"/>
      <c r="C6" s="122"/>
      <c r="D6" s="120"/>
      <c r="E6" s="120"/>
      <c r="F6" s="126">
        <f>SUM(F4:F5)</f>
        <v>1960</v>
      </c>
      <c r="G6" s="121"/>
      <c r="H6" s="122"/>
      <c r="I6" s="120"/>
      <c r="J6" s="120"/>
      <c r="K6" s="120"/>
      <c r="L6" s="122"/>
      <c r="M6" s="123"/>
      <c r="N6" s="120"/>
      <c r="O6" s="120"/>
      <c r="P6" s="124"/>
    </row>
    <row r="7" spans="1:16" ht="18.75" customHeight="1">
      <c r="A7" s="125">
        <v>36665</v>
      </c>
      <c r="B7" s="120">
        <v>320</v>
      </c>
      <c r="C7" s="122">
        <v>36665</v>
      </c>
      <c r="D7" s="120" t="s">
        <v>101</v>
      </c>
      <c r="E7" s="120">
        <v>200</v>
      </c>
      <c r="F7" s="120">
        <v>3200</v>
      </c>
      <c r="G7" s="121">
        <f>($B$7+$B$8)/$F$12</f>
        <v>0.08664259927797834</v>
      </c>
      <c r="H7" s="122">
        <v>36666</v>
      </c>
      <c r="I7" s="120" t="s">
        <v>101</v>
      </c>
      <c r="J7" s="120">
        <v>200</v>
      </c>
      <c r="K7" s="120">
        <v>3200</v>
      </c>
      <c r="L7" s="122">
        <v>36668</v>
      </c>
      <c r="M7" s="123" t="s">
        <v>105</v>
      </c>
      <c r="N7" s="120" t="s">
        <v>101</v>
      </c>
      <c r="O7" s="120">
        <v>200</v>
      </c>
      <c r="P7" s="124">
        <v>3200</v>
      </c>
    </row>
    <row r="8" spans="1:16" ht="18.75" customHeight="1">
      <c r="A8" s="125">
        <v>36666</v>
      </c>
      <c r="B8" s="120">
        <v>160</v>
      </c>
      <c r="C8" s="122">
        <v>36666</v>
      </c>
      <c r="D8" s="120" t="s">
        <v>106</v>
      </c>
      <c r="E8" s="120">
        <v>50</v>
      </c>
      <c r="F8" s="120">
        <f>2.4*6*50</f>
        <v>719.9999999999999</v>
      </c>
      <c r="G8" s="121">
        <f>($B$7+$B$8)/$F$12</f>
        <v>0.08664259927797834</v>
      </c>
      <c r="H8" s="122">
        <v>36666</v>
      </c>
      <c r="I8" s="120" t="s">
        <v>106</v>
      </c>
      <c r="J8" s="120">
        <v>50</v>
      </c>
      <c r="K8" s="120">
        <f>2.4*6*50</f>
        <v>719.9999999999999</v>
      </c>
      <c r="L8" s="122">
        <v>36668</v>
      </c>
      <c r="M8" s="123" t="s">
        <v>105</v>
      </c>
      <c r="N8" s="120" t="s">
        <v>106</v>
      </c>
      <c r="O8" s="120">
        <v>50</v>
      </c>
      <c r="P8" s="124">
        <f>2.4*6*50</f>
        <v>719.9999999999999</v>
      </c>
    </row>
    <row r="9" spans="1:16" ht="18.75" customHeight="1">
      <c r="A9" s="125"/>
      <c r="B9" s="120" t="s">
        <v>107</v>
      </c>
      <c r="C9" s="122">
        <v>36666</v>
      </c>
      <c r="D9" s="120" t="s">
        <v>103</v>
      </c>
      <c r="E9" s="120">
        <v>100</v>
      </c>
      <c r="F9" s="120">
        <v>1200</v>
      </c>
      <c r="G9" s="121">
        <f>($B$7+$B$8)/$F$12</f>
        <v>0.08664259927797834</v>
      </c>
      <c r="H9" s="122">
        <v>36666</v>
      </c>
      <c r="I9" s="120" t="s">
        <v>103</v>
      </c>
      <c r="J9" s="120">
        <v>100</v>
      </c>
      <c r="K9" s="120">
        <v>1200</v>
      </c>
      <c r="L9" s="122">
        <v>36668</v>
      </c>
      <c r="M9" s="123" t="s">
        <v>105</v>
      </c>
      <c r="N9" s="120" t="s">
        <v>103</v>
      </c>
      <c r="O9" s="120">
        <v>100</v>
      </c>
      <c r="P9" s="124">
        <v>1200</v>
      </c>
    </row>
    <row r="10" spans="1:16" ht="18.75" customHeight="1">
      <c r="A10" s="118"/>
      <c r="B10" s="119"/>
      <c r="C10" s="127">
        <v>36666</v>
      </c>
      <c r="D10" s="119" t="s">
        <v>108</v>
      </c>
      <c r="E10" s="119">
        <v>70</v>
      </c>
      <c r="F10" s="119">
        <f>0.5*12*70</f>
        <v>420</v>
      </c>
      <c r="G10" s="121">
        <f>($B$7+$B$8)/$F$12</f>
        <v>0.08664259927797834</v>
      </c>
      <c r="H10" s="127">
        <v>36666</v>
      </c>
      <c r="I10" s="119" t="s">
        <v>108</v>
      </c>
      <c r="J10" s="119">
        <v>70</v>
      </c>
      <c r="K10" s="119">
        <f>0.5*12*70</f>
        <v>420</v>
      </c>
      <c r="L10" s="122">
        <v>36668</v>
      </c>
      <c r="M10" s="92" t="s">
        <v>109</v>
      </c>
      <c r="N10" s="120" t="s">
        <v>108</v>
      </c>
      <c r="O10" s="120">
        <v>50</v>
      </c>
      <c r="P10" s="124">
        <v>300</v>
      </c>
    </row>
    <row r="11" spans="1:16" ht="18.75" customHeight="1">
      <c r="A11" s="90"/>
      <c r="B11" s="91"/>
      <c r="C11" s="128"/>
      <c r="D11" s="91"/>
      <c r="E11" s="91"/>
      <c r="F11" s="91"/>
      <c r="G11" s="121">
        <f>($B$7+$B$8)/$F$12</f>
        <v>0.08664259927797834</v>
      </c>
      <c r="H11" s="128"/>
      <c r="I11" s="91"/>
      <c r="J11" s="91"/>
      <c r="K11" s="91"/>
      <c r="L11" s="122">
        <v>36678</v>
      </c>
      <c r="M11" s="92" t="s">
        <v>104</v>
      </c>
      <c r="N11" s="120" t="s">
        <v>108</v>
      </c>
      <c r="O11" s="120">
        <v>20</v>
      </c>
      <c r="P11" s="124">
        <v>120</v>
      </c>
    </row>
    <row r="12" spans="1:16" ht="18.75" customHeight="1">
      <c r="A12" s="125"/>
      <c r="B12" s="120"/>
      <c r="C12" s="122"/>
      <c r="D12" s="120"/>
      <c r="E12" s="120"/>
      <c r="F12" s="126">
        <f>SUM(F7:F10)</f>
        <v>5540</v>
      </c>
      <c r="G12" s="121"/>
      <c r="H12" s="122"/>
      <c r="I12" s="120"/>
      <c r="J12" s="120"/>
      <c r="K12" s="120"/>
      <c r="L12" s="122"/>
      <c r="M12" s="123"/>
      <c r="N12" s="120"/>
      <c r="O12" s="120"/>
      <c r="P12" s="124"/>
    </row>
    <row r="13" spans="1:16" ht="18.75" customHeight="1">
      <c r="A13" s="125">
        <v>36668</v>
      </c>
      <c r="B13" s="120">
        <v>160</v>
      </c>
      <c r="C13" s="122">
        <v>36668</v>
      </c>
      <c r="D13" s="120" t="s">
        <v>101</v>
      </c>
      <c r="E13" s="120">
        <v>100</v>
      </c>
      <c r="F13" s="120">
        <v>1600</v>
      </c>
      <c r="G13" s="121">
        <f>$B$13/($F$13+$F$14)</f>
        <v>0.08290155440414508</v>
      </c>
      <c r="H13" s="122">
        <v>36669</v>
      </c>
      <c r="I13" s="120" t="s">
        <v>101</v>
      </c>
      <c r="J13" s="120">
        <v>100</v>
      </c>
      <c r="K13" s="120">
        <v>1600</v>
      </c>
      <c r="L13" s="122">
        <v>36671</v>
      </c>
      <c r="M13" s="123" t="s">
        <v>110</v>
      </c>
      <c r="N13" s="120" t="s">
        <v>101</v>
      </c>
      <c r="O13" s="120">
        <v>100</v>
      </c>
      <c r="P13" s="124">
        <v>1600</v>
      </c>
    </row>
    <row r="14" spans="1:16" ht="18.75" customHeight="1">
      <c r="A14" s="125"/>
      <c r="B14" s="120"/>
      <c r="C14" s="122"/>
      <c r="D14" s="120" t="s">
        <v>108</v>
      </c>
      <c r="E14" s="120">
        <v>55</v>
      </c>
      <c r="F14" s="120">
        <v>330</v>
      </c>
      <c r="G14" s="121">
        <f>$B$13/($F$13+$F$14)</f>
        <v>0.08290155440414508</v>
      </c>
      <c r="H14" s="122">
        <v>36669</v>
      </c>
      <c r="I14" s="120" t="s">
        <v>108</v>
      </c>
      <c r="J14" s="120">
        <v>50</v>
      </c>
      <c r="K14" s="120">
        <v>300</v>
      </c>
      <c r="L14" s="122">
        <v>36676</v>
      </c>
      <c r="M14" s="123" t="s">
        <v>111</v>
      </c>
      <c r="N14" s="120" t="s">
        <v>108</v>
      </c>
      <c r="O14" s="120">
        <v>50</v>
      </c>
      <c r="P14" s="124">
        <v>300</v>
      </c>
    </row>
    <row r="15" spans="1:16" ht="18.75" customHeight="1">
      <c r="A15" s="125"/>
      <c r="B15" s="120"/>
      <c r="C15" s="122"/>
      <c r="D15" s="120"/>
      <c r="E15" s="120"/>
      <c r="F15" s="126">
        <f>SUM(F13:F14)</f>
        <v>1930</v>
      </c>
      <c r="G15" s="121"/>
      <c r="H15" s="122"/>
      <c r="I15" s="120"/>
      <c r="J15" s="120"/>
      <c r="K15" s="120"/>
      <c r="L15" s="122" t="s">
        <v>107</v>
      </c>
      <c r="M15" s="123" t="s">
        <v>107</v>
      </c>
      <c r="N15" s="120"/>
      <c r="O15" s="120"/>
      <c r="P15" s="124"/>
    </row>
    <row r="16" spans="1:16" ht="18.75" customHeight="1">
      <c r="A16" s="125">
        <v>36671</v>
      </c>
      <c r="B16" s="120">
        <v>320</v>
      </c>
      <c r="C16" s="122">
        <v>36671</v>
      </c>
      <c r="D16" s="120" t="s">
        <v>101</v>
      </c>
      <c r="E16" s="120">
        <v>200</v>
      </c>
      <c r="F16" s="120">
        <v>3200</v>
      </c>
      <c r="G16" s="121">
        <f>$B$16/($F$16+$F$17+$F$18)</f>
        <v>0.0855614973262032</v>
      </c>
      <c r="H16" s="122">
        <v>36671</v>
      </c>
      <c r="I16" s="120" t="s">
        <v>101</v>
      </c>
      <c r="J16" s="120">
        <v>200</v>
      </c>
      <c r="K16" s="120">
        <v>3200</v>
      </c>
      <c r="L16" s="122">
        <v>36676</v>
      </c>
      <c r="M16" s="123" t="s">
        <v>112</v>
      </c>
      <c r="N16" s="120" t="s">
        <v>101</v>
      </c>
      <c r="O16" s="120">
        <v>200</v>
      </c>
      <c r="P16" s="124">
        <v>3200</v>
      </c>
    </row>
    <row r="17" spans="1:16" ht="18.75" customHeight="1">
      <c r="A17" s="125"/>
      <c r="B17" s="120"/>
      <c r="C17" s="122">
        <v>36671</v>
      </c>
      <c r="D17" s="120" t="s">
        <v>108</v>
      </c>
      <c r="E17" s="120">
        <v>50</v>
      </c>
      <c r="F17" s="120">
        <v>300</v>
      </c>
      <c r="G17" s="121">
        <f>$B$16/($F$16+$F$17+$F$18)</f>
        <v>0.0855614973262032</v>
      </c>
      <c r="H17" s="122">
        <v>36671</v>
      </c>
      <c r="I17" s="120" t="s">
        <v>108</v>
      </c>
      <c r="J17" s="120">
        <v>50</v>
      </c>
      <c r="K17" s="120">
        <v>300</v>
      </c>
      <c r="L17" s="122">
        <v>36676</v>
      </c>
      <c r="M17" s="123" t="s">
        <v>112</v>
      </c>
      <c r="N17" s="120" t="s">
        <v>108</v>
      </c>
      <c r="O17" s="120">
        <v>50</v>
      </c>
      <c r="P17" s="124">
        <v>300</v>
      </c>
    </row>
    <row r="18" spans="1:16" ht="18.75" customHeight="1">
      <c r="A18" s="125"/>
      <c r="B18" s="120"/>
      <c r="C18" s="122">
        <v>36671</v>
      </c>
      <c r="D18" s="120" t="s">
        <v>103</v>
      </c>
      <c r="E18" s="120">
        <v>20</v>
      </c>
      <c r="F18" s="120">
        <v>240</v>
      </c>
      <c r="G18" s="121">
        <f>$B$16/($F$16+$F$17+$F$18)</f>
        <v>0.0855614973262032</v>
      </c>
      <c r="H18" s="122">
        <v>36671</v>
      </c>
      <c r="I18" s="120" t="s">
        <v>103</v>
      </c>
      <c r="J18" s="120">
        <v>20</v>
      </c>
      <c r="K18" s="120">
        <v>240</v>
      </c>
      <c r="L18" s="122" t="s">
        <v>107</v>
      </c>
      <c r="M18" s="123" t="s">
        <v>107</v>
      </c>
      <c r="N18" s="120"/>
      <c r="O18" s="120"/>
      <c r="P18" s="120"/>
    </row>
    <row r="19" spans="1:16" ht="18.75" customHeight="1">
      <c r="A19" s="129"/>
      <c r="B19" s="120"/>
      <c r="C19" s="130"/>
      <c r="D19" s="120"/>
      <c r="E19" s="120"/>
      <c r="F19" s="126">
        <f>SUM(F16:F18)</f>
        <v>3740</v>
      </c>
      <c r="G19" s="120"/>
      <c r="H19" s="120"/>
      <c r="I19" s="120"/>
      <c r="J19" s="120"/>
      <c r="K19" s="120"/>
      <c r="L19" s="131"/>
      <c r="M19" s="120"/>
      <c r="N19" s="120"/>
      <c r="O19" s="120"/>
      <c r="P19" s="120"/>
    </row>
    <row r="20" spans="1:9" ht="27" customHeight="1">
      <c r="A20" s="132" t="s">
        <v>113</v>
      </c>
      <c r="B20" s="132"/>
      <c r="C20" s="132"/>
      <c r="D20" s="132"/>
      <c r="E20" s="132"/>
      <c r="F20" s="132"/>
      <c r="G20" s="132"/>
      <c r="H20" s="132"/>
      <c r="I20" s="132"/>
    </row>
  </sheetData>
  <mergeCells count="19">
    <mergeCell ref="I10:I11"/>
    <mergeCell ref="J10:J11"/>
    <mergeCell ref="K10:K11"/>
    <mergeCell ref="A20:I20"/>
    <mergeCell ref="D10:D11"/>
    <mergeCell ref="E10:E11"/>
    <mergeCell ref="F10:F11"/>
    <mergeCell ref="H10:H11"/>
    <mergeCell ref="A4:A5"/>
    <mergeCell ref="B4:B5"/>
    <mergeCell ref="C4:C5"/>
    <mergeCell ref="A10:A11"/>
    <mergeCell ref="B10:B11"/>
    <mergeCell ref="C10:C11"/>
    <mergeCell ref="A1:P1"/>
    <mergeCell ref="A2:B2"/>
    <mergeCell ref="C2:G2"/>
    <mergeCell ref="H2:L2"/>
    <mergeCell ref="M2:P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H11" sqref="H11"/>
    </sheetView>
  </sheetViews>
  <sheetFormatPr defaultColWidth="9.00390625" defaultRowHeight="16.5" customHeight="1"/>
  <cols>
    <col min="1" max="1" width="2.50390625" style="1" customWidth="1"/>
    <col min="2" max="2" width="9.875" style="23" customWidth="1"/>
    <col min="3" max="3" width="3.125" style="1" customWidth="1"/>
    <col min="4" max="4" width="10.50390625" style="42" customWidth="1"/>
    <col min="5" max="5" width="4.75390625" style="1" customWidth="1"/>
    <col min="6" max="6" width="9.875" style="2" customWidth="1"/>
    <col min="7" max="7" width="3.125" style="1" customWidth="1"/>
    <col min="8" max="8" width="10.50390625" style="42" customWidth="1"/>
    <col min="9" max="9" width="4.75390625" style="1" customWidth="1"/>
    <col min="10" max="10" width="9.625" style="4" bestFit="1" customWidth="1"/>
    <col min="11" max="11" width="16.625" style="4" customWidth="1"/>
    <col min="12" max="16384" width="9.00390625" style="1" customWidth="1"/>
  </cols>
  <sheetData>
    <row r="1" spans="2:6" ht="16.5" customHeight="1">
      <c r="B1" s="52" t="s">
        <v>13</v>
      </c>
      <c r="F1" s="1"/>
    </row>
    <row r="2" ht="26.25" customHeight="1"/>
    <row r="3" ht="16.5" customHeight="1">
      <c r="A3" s="1" t="s">
        <v>0</v>
      </c>
    </row>
    <row r="4" ht="9.75" customHeight="1"/>
    <row r="5" spans="2:11" ht="21" customHeight="1">
      <c r="B5" s="95" t="s">
        <v>2</v>
      </c>
      <c r="C5" s="95"/>
      <c r="D5" s="95"/>
      <c r="E5" s="95"/>
      <c r="F5" s="95" t="s">
        <v>40</v>
      </c>
      <c r="G5" s="95"/>
      <c r="H5" s="95"/>
      <c r="I5" s="95"/>
      <c r="J5" s="97" t="s">
        <v>4</v>
      </c>
      <c r="K5" s="97"/>
    </row>
    <row r="6" spans="2:11" ht="16.5" customHeight="1">
      <c r="B6" s="5" t="s">
        <v>1</v>
      </c>
      <c r="C6" s="95" t="s">
        <v>3</v>
      </c>
      <c r="D6" s="95"/>
      <c r="E6" s="95"/>
      <c r="F6" s="3" t="s">
        <v>1</v>
      </c>
      <c r="G6" s="95" t="s">
        <v>3</v>
      </c>
      <c r="H6" s="95"/>
      <c r="I6" s="95"/>
      <c r="J6" s="97"/>
      <c r="K6" s="97"/>
    </row>
    <row r="7" spans="2:11" ht="16.5" customHeight="1">
      <c r="B7" s="53">
        <v>5.17</v>
      </c>
      <c r="C7" s="13"/>
      <c r="D7" s="43">
        <v>2420</v>
      </c>
      <c r="E7" s="14"/>
      <c r="F7" s="6">
        <v>6.05</v>
      </c>
      <c r="G7" s="13"/>
      <c r="H7" s="43">
        <v>20000</v>
      </c>
      <c r="I7" s="14"/>
      <c r="J7" s="98" t="s">
        <v>7</v>
      </c>
      <c r="K7" s="99"/>
    </row>
    <row r="8" spans="2:11" ht="15.75" customHeight="1">
      <c r="B8" s="54">
        <v>5.18</v>
      </c>
      <c r="C8" s="15"/>
      <c r="D8" s="44">
        <v>4980</v>
      </c>
      <c r="E8" s="16"/>
      <c r="F8" s="7"/>
      <c r="G8" s="15"/>
      <c r="H8" s="44"/>
      <c r="I8" s="16"/>
      <c r="J8" s="100"/>
      <c r="K8" s="101"/>
    </row>
    <row r="9" spans="2:11" ht="16.5" customHeight="1">
      <c r="B9" s="54">
        <v>5.19</v>
      </c>
      <c r="C9" s="15"/>
      <c r="D9" s="44">
        <v>4420</v>
      </c>
      <c r="E9" s="16"/>
      <c r="F9" s="7"/>
      <c r="G9" s="15"/>
      <c r="H9" s="44"/>
      <c r="I9" s="16"/>
      <c r="J9" s="8"/>
      <c r="K9" s="9"/>
    </row>
    <row r="10" spans="2:11" ht="16.5" customHeight="1">
      <c r="B10" s="54">
        <v>5.22</v>
      </c>
      <c r="C10" s="15"/>
      <c r="D10" s="44">
        <v>5080</v>
      </c>
      <c r="E10" s="16"/>
      <c r="F10" s="7"/>
      <c r="G10" s="15"/>
      <c r="H10" s="44"/>
      <c r="I10" s="16"/>
      <c r="J10" s="8"/>
      <c r="K10" s="9"/>
    </row>
    <row r="11" spans="2:11" ht="16.5" customHeight="1">
      <c r="B11" s="54">
        <v>5.23</v>
      </c>
      <c r="C11" s="15"/>
      <c r="D11" s="44">
        <v>300</v>
      </c>
      <c r="E11" s="16"/>
      <c r="F11" s="7"/>
      <c r="G11" s="15"/>
      <c r="H11" s="44"/>
      <c r="I11" s="16"/>
      <c r="J11" s="8"/>
      <c r="K11" s="9"/>
    </row>
    <row r="12" spans="2:11" ht="16.5" customHeight="1">
      <c r="B12" s="54">
        <v>5.26</v>
      </c>
      <c r="C12" s="15"/>
      <c r="D12" s="44">
        <v>1800</v>
      </c>
      <c r="E12" s="16"/>
      <c r="F12" s="7"/>
      <c r="G12" s="15"/>
      <c r="H12" s="44"/>
      <c r="I12" s="16"/>
      <c r="J12" s="8"/>
      <c r="K12" s="9"/>
    </row>
    <row r="13" spans="2:11" ht="16.5" customHeight="1">
      <c r="B13" s="55">
        <v>5.29</v>
      </c>
      <c r="C13" s="17"/>
      <c r="D13" s="45">
        <v>1000</v>
      </c>
      <c r="E13" s="18"/>
      <c r="F13" s="10"/>
      <c r="G13" s="17"/>
      <c r="H13" s="45"/>
      <c r="I13" s="18"/>
      <c r="J13" s="11"/>
      <c r="K13" s="12"/>
    </row>
    <row r="14" spans="2:11" ht="16.5" customHeight="1">
      <c r="B14" s="22" t="s">
        <v>5</v>
      </c>
      <c r="C14" s="20"/>
      <c r="D14" s="46">
        <f>SUM(D7:D13)</f>
        <v>20000</v>
      </c>
      <c r="E14" s="21"/>
      <c r="F14" s="19" t="s">
        <v>6</v>
      </c>
      <c r="G14" s="20"/>
      <c r="H14" s="46">
        <f>SUM(H7:H13)</f>
        <v>20000</v>
      </c>
      <c r="I14" s="21"/>
      <c r="J14" s="102" t="s">
        <v>6</v>
      </c>
      <c r="K14" s="103"/>
    </row>
    <row r="15" spans="2:11" ht="16.5" customHeight="1">
      <c r="B15" s="53">
        <v>5.23</v>
      </c>
      <c r="C15" s="13"/>
      <c r="D15" s="43">
        <v>5820</v>
      </c>
      <c r="E15" s="14"/>
      <c r="F15" s="6">
        <v>6.05</v>
      </c>
      <c r="G15" s="13"/>
      <c r="H15" s="43">
        <v>19499.2</v>
      </c>
      <c r="I15" s="14"/>
      <c r="J15" s="98" t="s">
        <v>8</v>
      </c>
      <c r="K15" s="99"/>
    </row>
    <row r="16" spans="2:11" ht="16.5" customHeight="1">
      <c r="B16" s="54">
        <v>5.24</v>
      </c>
      <c r="C16" s="15"/>
      <c r="D16" s="44">
        <v>5280</v>
      </c>
      <c r="E16" s="16"/>
      <c r="F16" s="7"/>
      <c r="G16" s="15"/>
      <c r="H16" s="44"/>
      <c r="I16" s="16"/>
      <c r="J16" s="100"/>
      <c r="K16" s="101"/>
    </row>
    <row r="17" spans="2:11" ht="16.5" customHeight="1">
      <c r="B17" s="54">
        <v>5.25</v>
      </c>
      <c r="C17" s="15"/>
      <c r="D17" s="44">
        <v>5212</v>
      </c>
      <c r="E17" s="16"/>
      <c r="F17" s="7"/>
      <c r="G17" s="15"/>
      <c r="H17" s="44"/>
      <c r="I17" s="16"/>
      <c r="J17" s="8"/>
      <c r="K17" s="9"/>
    </row>
    <row r="18" spans="2:11" ht="16.5" customHeight="1">
      <c r="B18" s="55">
        <v>5.26</v>
      </c>
      <c r="C18" s="17"/>
      <c r="D18" s="45">
        <v>3187.2</v>
      </c>
      <c r="E18" s="18"/>
      <c r="F18" s="10"/>
      <c r="G18" s="17"/>
      <c r="H18" s="45"/>
      <c r="I18" s="18"/>
      <c r="J18" s="11"/>
      <c r="K18" s="12"/>
    </row>
    <row r="19" spans="2:11" ht="16.5" customHeight="1">
      <c r="B19" s="22" t="s">
        <v>5</v>
      </c>
      <c r="C19" s="20"/>
      <c r="D19" s="46">
        <f>SUM(D15:D18)</f>
        <v>19499.2</v>
      </c>
      <c r="E19" s="21"/>
      <c r="F19" s="19" t="s">
        <v>6</v>
      </c>
      <c r="G19" s="20"/>
      <c r="H19" s="46">
        <f>SUM(H15:H18)</f>
        <v>19499.2</v>
      </c>
      <c r="I19" s="21"/>
      <c r="J19" s="102" t="s">
        <v>6</v>
      </c>
      <c r="K19" s="103"/>
    </row>
    <row r="20" spans="2:11" ht="16.5" customHeight="1">
      <c r="B20" s="53">
        <v>5.29</v>
      </c>
      <c r="C20" s="13"/>
      <c r="D20" s="43">
        <v>3072</v>
      </c>
      <c r="E20" s="14"/>
      <c r="F20" s="6">
        <v>6.21</v>
      </c>
      <c r="G20" s="13"/>
      <c r="H20" s="43">
        <v>19996.8</v>
      </c>
      <c r="I20" s="14"/>
      <c r="J20" s="98" t="s">
        <v>9</v>
      </c>
      <c r="K20" s="99"/>
    </row>
    <row r="21" spans="2:11" ht="16.5" customHeight="1">
      <c r="B21" s="54" t="s">
        <v>37</v>
      </c>
      <c r="C21" s="15"/>
      <c r="D21" s="44">
        <v>4483.2</v>
      </c>
      <c r="E21" s="16"/>
      <c r="F21" s="7"/>
      <c r="G21" s="15"/>
      <c r="H21" s="44"/>
      <c r="I21" s="16"/>
      <c r="J21" s="100"/>
      <c r="K21" s="101"/>
    </row>
    <row r="22" spans="2:11" ht="16.5" customHeight="1">
      <c r="B22" s="54">
        <v>5.31</v>
      </c>
      <c r="C22" s="15"/>
      <c r="D22" s="44">
        <v>4531.2</v>
      </c>
      <c r="E22" s="16"/>
      <c r="F22" s="7"/>
      <c r="G22" s="15"/>
      <c r="H22" s="44"/>
      <c r="I22" s="16"/>
      <c r="J22" s="8"/>
      <c r="K22" s="9"/>
    </row>
    <row r="23" spans="2:11" ht="16.5" customHeight="1">
      <c r="B23" s="54">
        <v>6.01</v>
      </c>
      <c r="C23" s="15"/>
      <c r="D23" s="44">
        <v>4531.2</v>
      </c>
      <c r="E23" s="16"/>
      <c r="F23" s="7"/>
      <c r="G23" s="15"/>
      <c r="H23" s="44"/>
      <c r="I23" s="16"/>
      <c r="J23" s="8"/>
      <c r="K23" s="9"/>
    </row>
    <row r="24" spans="2:11" ht="16.5" customHeight="1">
      <c r="B24" s="54">
        <v>6.02</v>
      </c>
      <c r="C24" s="15"/>
      <c r="D24" s="44">
        <v>3379.2</v>
      </c>
      <c r="E24" s="16"/>
      <c r="F24" s="7"/>
      <c r="G24" s="15"/>
      <c r="H24" s="44"/>
      <c r="I24" s="16"/>
      <c r="J24" s="8"/>
      <c r="K24" s="9"/>
    </row>
    <row r="25" spans="2:11" ht="16.5" customHeight="1">
      <c r="B25" s="22" t="s">
        <v>5</v>
      </c>
      <c r="C25" s="20"/>
      <c r="D25" s="46">
        <f>SUM(D20:D24)</f>
        <v>19996.8</v>
      </c>
      <c r="E25" s="21"/>
      <c r="F25" s="19" t="s">
        <v>6</v>
      </c>
      <c r="G25" s="20"/>
      <c r="H25" s="46">
        <f>SUM(H20:H24)</f>
        <v>19996.8</v>
      </c>
      <c r="I25" s="21"/>
      <c r="J25" s="102" t="s">
        <v>6</v>
      </c>
      <c r="K25" s="103"/>
    </row>
    <row r="26" spans="2:11" ht="16.5" customHeight="1">
      <c r="B26" s="53">
        <v>6.15</v>
      </c>
      <c r="C26" s="13"/>
      <c r="D26" s="43">
        <v>4650</v>
      </c>
      <c r="E26" s="14"/>
      <c r="F26" s="6">
        <v>6.23</v>
      </c>
      <c r="G26" s="13"/>
      <c r="H26" s="43">
        <v>19000</v>
      </c>
      <c r="I26" s="14"/>
      <c r="J26" s="98" t="s">
        <v>10</v>
      </c>
      <c r="K26" s="99"/>
    </row>
    <row r="27" spans="2:11" ht="16.5" customHeight="1">
      <c r="B27" s="54">
        <v>6.19</v>
      </c>
      <c r="C27" s="15"/>
      <c r="D27" s="44">
        <v>5350</v>
      </c>
      <c r="E27" s="16"/>
      <c r="F27" s="7"/>
      <c r="G27" s="15"/>
      <c r="H27" s="44"/>
      <c r="I27" s="16"/>
      <c r="J27" s="100"/>
      <c r="K27" s="101"/>
    </row>
    <row r="28" spans="2:11" ht="16.5" customHeight="1">
      <c r="B28" s="54">
        <v>6.21</v>
      </c>
      <c r="C28" s="15"/>
      <c r="D28" s="44">
        <v>4937.5</v>
      </c>
      <c r="E28" s="16"/>
      <c r="F28" s="7"/>
      <c r="G28" s="15"/>
      <c r="H28" s="44"/>
      <c r="I28" s="16"/>
      <c r="J28" s="8"/>
      <c r="K28" s="9"/>
    </row>
    <row r="29" spans="2:11" ht="16.5" customHeight="1">
      <c r="B29" s="54">
        <v>6.22</v>
      </c>
      <c r="C29" s="15"/>
      <c r="D29" s="44">
        <v>4062.5</v>
      </c>
      <c r="E29" s="16"/>
      <c r="F29" s="7"/>
      <c r="G29" s="15"/>
      <c r="H29" s="44"/>
      <c r="I29" s="16"/>
      <c r="J29" s="8"/>
      <c r="K29" s="9"/>
    </row>
    <row r="30" spans="2:11" ht="16.5" customHeight="1">
      <c r="B30" s="22" t="s">
        <v>5</v>
      </c>
      <c r="C30" s="20"/>
      <c r="D30" s="46">
        <f>SUM(D26:D29)</f>
        <v>19000</v>
      </c>
      <c r="E30" s="21"/>
      <c r="F30" s="19" t="s">
        <v>6</v>
      </c>
      <c r="G30" s="20"/>
      <c r="H30" s="46">
        <f>SUM(H26:H29)</f>
        <v>19000</v>
      </c>
      <c r="I30" s="21"/>
      <c r="J30" s="102" t="s">
        <v>6</v>
      </c>
      <c r="K30" s="103"/>
    </row>
    <row r="31" spans="2:11" ht="16.5" customHeight="1">
      <c r="B31" s="53">
        <v>6.02</v>
      </c>
      <c r="C31" s="13"/>
      <c r="D31" s="43">
        <v>1400</v>
      </c>
      <c r="E31" s="14"/>
      <c r="F31" s="6">
        <v>6.29</v>
      </c>
      <c r="G31" s="13"/>
      <c r="H31" s="43">
        <v>20000</v>
      </c>
      <c r="I31" s="14"/>
      <c r="J31" s="98" t="s">
        <v>11</v>
      </c>
      <c r="K31" s="99"/>
    </row>
    <row r="32" spans="2:11" ht="16.5" customHeight="1">
      <c r="B32" s="54">
        <v>6.03</v>
      </c>
      <c r="C32" s="15"/>
      <c r="D32" s="44">
        <v>4800</v>
      </c>
      <c r="E32" s="16"/>
      <c r="F32" s="7"/>
      <c r="G32" s="15"/>
      <c r="H32" s="44"/>
      <c r="I32" s="16"/>
      <c r="J32" s="100"/>
      <c r="K32" s="101"/>
    </row>
    <row r="33" spans="2:11" ht="16.5" customHeight="1">
      <c r="B33" s="54">
        <v>6.09</v>
      </c>
      <c r="C33" s="15"/>
      <c r="D33" s="44">
        <v>4740</v>
      </c>
      <c r="E33" s="16"/>
      <c r="F33" s="7"/>
      <c r="G33" s="15"/>
      <c r="H33" s="44"/>
      <c r="I33" s="16"/>
      <c r="J33" s="8"/>
      <c r="K33" s="9"/>
    </row>
    <row r="34" spans="2:11" ht="16.5" customHeight="1">
      <c r="B34" s="54">
        <v>6.13</v>
      </c>
      <c r="C34" s="15"/>
      <c r="D34" s="44">
        <v>4480</v>
      </c>
      <c r="E34" s="16"/>
      <c r="F34" s="7"/>
      <c r="G34" s="15"/>
      <c r="H34" s="44"/>
      <c r="I34" s="16"/>
      <c r="J34" s="8"/>
      <c r="K34" s="9"/>
    </row>
    <row r="35" spans="2:11" ht="16.5" customHeight="1">
      <c r="B35" s="54">
        <v>6.14</v>
      </c>
      <c r="C35" s="15"/>
      <c r="D35" s="44">
        <v>4580</v>
      </c>
      <c r="E35" s="16"/>
      <c r="F35" s="7"/>
      <c r="G35" s="15"/>
      <c r="H35" s="44"/>
      <c r="I35" s="16"/>
      <c r="J35" s="8"/>
      <c r="K35" s="9"/>
    </row>
    <row r="36" spans="2:11" ht="16.5" customHeight="1">
      <c r="B36" s="22" t="s">
        <v>5</v>
      </c>
      <c r="C36" s="20"/>
      <c r="D36" s="46">
        <f>SUM(D31:D35)</f>
        <v>20000</v>
      </c>
      <c r="E36" s="21"/>
      <c r="F36" s="19" t="s">
        <v>6</v>
      </c>
      <c r="G36" s="20"/>
      <c r="H36" s="46">
        <f>SUM(H31:H35)</f>
        <v>20000</v>
      </c>
      <c r="I36" s="21"/>
      <c r="J36" s="102" t="s">
        <v>6</v>
      </c>
      <c r="K36" s="103"/>
    </row>
    <row r="37" spans="2:11" ht="22.5" customHeight="1">
      <c r="B37" s="22" t="s">
        <v>12</v>
      </c>
      <c r="C37" s="20"/>
      <c r="D37" s="46">
        <f>SUM(D36,D30,D25,D19,D14)</f>
        <v>98496</v>
      </c>
      <c r="E37" s="21"/>
      <c r="F37" s="19" t="s">
        <v>6</v>
      </c>
      <c r="G37" s="20"/>
      <c r="H37" s="46">
        <f>SUM(H36,H30,H25,H19,H14)</f>
        <v>98496</v>
      </c>
      <c r="I37" s="21"/>
      <c r="J37" s="102" t="s">
        <v>6</v>
      </c>
      <c r="K37" s="103"/>
    </row>
  </sheetData>
  <mergeCells count="21">
    <mergeCell ref="J37:K37"/>
    <mergeCell ref="J30:K30"/>
    <mergeCell ref="J31:K31"/>
    <mergeCell ref="J32:K32"/>
    <mergeCell ref="J36:K36"/>
    <mergeCell ref="J21:K21"/>
    <mergeCell ref="J25:K25"/>
    <mergeCell ref="J26:K26"/>
    <mergeCell ref="J27:K27"/>
    <mergeCell ref="J16:K16"/>
    <mergeCell ref="J14:K14"/>
    <mergeCell ref="J19:K19"/>
    <mergeCell ref="J20:K20"/>
    <mergeCell ref="J5:K6"/>
    <mergeCell ref="J7:K7"/>
    <mergeCell ref="J8:K8"/>
    <mergeCell ref="J15:K15"/>
    <mergeCell ref="C6:E6"/>
    <mergeCell ref="G6:I6"/>
    <mergeCell ref="B5:E5"/>
    <mergeCell ref="F5:I5"/>
  </mergeCells>
  <printOptions/>
  <pageMargins left="0.51" right="0.59" top="0.74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">
      <selection activeCell="I7" sqref="I7"/>
    </sheetView>
  </sheetViews>
  <sheetFormatPr defaultColWidth="9.00390625" defaultRowHeight="13.5"/>
  <cols>
    <col min="1" max="1" width="2.00390625" style="1" customWidth="1"/>
    <col min="2" max="2" width="15.625" style="23" customWidth="1"/>
    <col min="3" max="3" width="9.00390625" style="23" customWidth="1"/>
    <col min="4" max="4" width="9.00390625" style="2" customWidth="1"/>
    <col min="5" max="5" width="10.875" style="24" customWidth="1"/>
    <col min="6" max="6" width="1.625" style="1" customWidth="1"/>
    <col min="7" max="7" width="10.625" style="47" customWidth="1"/>
    <col min="8" max="8" width="1.4921875" style="1" customWidth="1"/>
    <col min="9" max="9" width="10.625" style="24" customWidth="1"/>
    <col min="10" max="10" width="1.4921875" style="1" customWidth="1"/>
    <col min="11" max="11" width="22.375" style="23" customWidth="1"/>
    <col min="12" max="12" width="2.125" style="1" customWidth="1"/>
    <col min="13" max="16384" width="9.00390625" style="1" customWidth="1"/>
  </cols>
  <sheetData>
    <row r="1" spans="1:12" ht="16.5" customHeight="1">
      <c r="A1" s="4" t="s">
        <v>23</v>
      </c>
      <c r="B1" s="1"/>
      <c r="L1" s="4"/>
    </row>
    <row r="2" ht="9" customHeight="1"/>
    <row r="3" spans="2:11" s="2" customFormat="1" ht="24" customHeight="1">
      <c r="B3" s="5" t="s">
        <v>14</v>
      </c>
      <c r="C3" s="5" t="s">
        <v>15</v>
      </c>
      <c r="D3" s="3" t="s">
        <v>16</v>
      </c>
      <c r="E3" s="95" t="s">
        <v>17</v>
      </c>
      <c r="F3" s="95"/>
      <c r="G3" s="96" t="s">
        <v>35</v>
      </c>
      <c r="H3" s="96"/>
      <c r="I3" s="95" t="s">
        <v>36</v>
      </c>
      <c r="J3" s="95"/>
      <c r="K3" s="5" t="s">
        <v>4</v>
      </c>
    </row>
    <row r="4" spans="2:11" ht="16.5" customHeight="1">
      <c r="B4" s="27" t="s">
        <v>18</v>
      </c>
      <c r="C4" s="56">
        <v>5.01</v>
      </c>
      <c r="D4" s="3" t="s">
        <v>19</v>
      </c>
      <c r="E4" s="26"/>
      <c r="F4" s="21"/>
      <c r="G4" s="48"/>
      <c r="H4" s="25"/>
      <c r="I4" s="26">
        <v>8168</v>
      </c>
      <c r="J4" s="21"/>
      <c r="K4" s="5"/>
    </row>
    <row r="5" spans="2:11" ht="16.5" customHeight="1">
      <c r="B5" s="28" t="s">
        <v>26</v>
      </c>
      <c r="C5" s="53">
        <v>5.17</v>
      </c>
      <c r="D5" s="33"/>
      <c r="E5" s="36"/>
      <c r="F5" s="14"/>
      <c r="G5" s="49">
        <v>968</v>
      </c>
      <c r="H5" s="30"/>
      <c r="I5" s="36">
        <f>I4-G5</f>
        <v>7200</v>
      </c>
      <c r="J5" s="14"/>
      <c r="K5" s="27" t="s">
        <v>28</v>
      </c>
    </row>
    <row r="6" spans="2:11" ht="16.5" customHeight="1">
      <c r="B6" s="28"/>
      <c r="C6" s="54">
        <v>5.18</v>
      </c>
      <c r="D6" s="34"/>
      <c r="E6" s="37"/>
      <c r="F6" s="16"/>
      <c r="G6" s="50">
        <v>1992</v>
      </c>
      <c r="H6" s="31"/>
      <c r="I6" s="37">
        <f aca="true" t="shared" si="0" ref="I6:I11">I5-G6</f>
        <v>5208</v>
      </c>
      <c r="J6" s="16"/>
      <c r="K6" s="28"/>
    </row>
    <row r="7" spans="2:11" ht="16.5" customHeight="1">
      <c r="B7" s="28"/>
      <c r="C7" s="54">
        <v>5.19</v>
      </c>
      <c r="D7" s="34"/>
      <c r="E7" s="37"/>
      <c r="F7" s="16"/>
      <c r="G7" s="50">
        <v>1768</v>
      </c>
      <c r="H7" s="31"/>
      <c r="I7" s="37">
        <f t="shared" si="0"/>
        <v>3440</v>
      </c>
      <c r="J7" s="16"/>
      <c r="K7" s="28"/>
    </row>
    <row r="8" spans="2:11" ht="16.5" customHeight="1">
      <c r="B8" s="28"/>
      <c r="C8" s="54">
        <v>5.22</v>
      </c>
      <c r="D8" s="34"/>
      <c r="E8" s="37"/>
      <c r="F8" s="16"/>
      <c r="G8" s="50">
        <v>2032</v>
      </c>
      <c r="H8" s="31"/>
      <c r="I8" s="37">
        <f t="shared" si="0"/>
        <v>1408</v>
      </c>
      <c r="J8" s="16"/>
      <c r="K8" s="28"/>
    </row>
    <row r="9" spans="2:11" ht="16.5" customHeight="1">
      <c r="B9" s="28"/>
      <c r="C9" s="54">
        <v>5.23</v>
      </c>
      <c r="D9" s="34"/>
      <c r="E9" s="37"/>
      <c r="F9" s="16"/>
      <c r="G9" s="50">
        <v>120</v>
      </c>
      <c r="H9" s="31"/>
      <c r="I9" s="37">
        <f t="shared" si="0"/>
        <v>1288</v>
      </c>
      <c r="J9" s="16"/>
      <c r="K9" s="28"/>
    </row>
    <row r="10" spans="2:11" ht="16.5" customHeight="1">
      <c r="B10" s="28"/>
      <c r="C10" s="54">
        <v>5.26</v>
      </c>
      <c r="D10" s="34"/>
      <c r="E10" s="37"/>
      <c r="F10" s="16"/>
      <c r="G10" s="50">
        <v>720</v>
      </c>
      <c r="H10" s="31"/>
      <c r="I10" s="37">
        <f t="shared" si="0"/>
        <v>568</v>
      </c>
      <c r="J10" s="16"/>
      <c r="K10" s="28"/>
    </row>
    <row r="11" spans="2:11" ht="16.5" customHeight="1">
      <c r="B11" s="28"/>
      <c r="C11" s="55">
        <v>5.29</v>
      </c>
      <c r="D11" s="35"/>
      <c r="E11" s="38"/>
      <c r="F11" s="18"/>
      <c r="G11" s="51">
        <v>400</v>
      </c>
      <c r="H11" s="32"/>
      <c r="I11" s="38">
        <f t="shared" si="0"/>
        <v>168</v>
      </c>
      <c r="J11" s="18"/>
      <c r="K11" s="29"/>
    </row>
    <row r="12" spans="2:11" ht="16.5" customHeight="1">
      <c r="B12" s="28"/>
      <c r="C12" s="23" t="s">
        <v>20</v>
      </c>
      <c r="D12" s="34" t="s">
        <v>6</v>
      </c>
      <c r="E12" s="39" t="s">
        <v>21</v>
      </c>
      <c r="F12" s="16"/>
      <c r="G12" s="47">
        <f>SUM(G5:G11)</f>
        <v>8000</v>
      </c>
      <c r="I12" s="37">
        <f>I11</f>
        <v>168</v>
      </c>
      <c r="J12" s="16"/>
      <c r="K12" s="28" t="s">
        <v>34</v>
      </c>
    </row>
    <row r="13" spans="2:11" ht="16.5" customHeight="1">
      <c r="B13" s="29"/>
      <c r="C13" s="22">
        <v>5.23</v>
      </c>
      <c r="D13" s="3"/>
      <c r="E13" s="26"/>
      <c r="F13" s="21"/>
      <c r="G13" s="48">
        <v>168</v>
      </c>
      <c r="H13" s="25"/>
      <c r="I13" s="41">
        <v>0</v>
      </c>
      <c r="J13" s="21"/>
      <c r="K13" s="5" t="s">
        <v>27</v>
      </c>
    </row>
    <row r="14" spans="2:11" ht="21.75" customHeight="1">
      <c r="B14" s="93" t="s">
        <v>22</v>
      </c>
      <c r="C14" s="94"/>
      <c r="D14" s="3" t="s">
        <v>6</v>
      </c>
      <c r="E14" s="40" t="s">
        <v>21</v>
      </c>
      <c r="F14" s="21"/>
      <c r="G14" s="48">
        <f>SUM(G12:G13)</f>
        <v>8168</v>
      </c>
      <c r="H14" s="25"/>
      <c r="I14" s="40">
        <f>I13</f>
        <v>0</v>
      </c>
      <c r="J14" s="21"/>
      <c r="K14" s="5" t="s">
        <v>21</v>
      </c>
    </row>
    <row r="15" spans="2:11" ht="16.5" customHeight="1">
      <c r="B15" s="28" t="s">
        <v>24</v>
      </c>
      <c r="C15" s="22">
        <v>5.12</v>
      </c>
      <c r="D15" s="3"/>
      <c r="E15" s="26">
        <v>20000</v>
      </c>
      <c r="F15" s="21"/>
      <c r="G15" s="48"/>
      <c r="H15" s="25"/>
      <c r="I15" s="26"/>
      <c r="J15" s="21"/>
      <c r="K15" s="5"/>
    </row>
    <row r="16" spans="2:11" ht="16.5" customHeight="1">
      <c r="B16" s="28" t="s">
        <v>25</v>
      </c>
      <c r="C16" s="54">
        <v>5.23</v>
      </c>
      <c r="D16" s="34"/>
      <c r="E16" s="37"/>
      <c r="F16" s="16"/>
      <c r="G16" s="50">
        <v>2160</v>
      </c>
      <c r="H16" s="31"/>
      <c r="I16" s="37">
        <f>E15-G16</f>
        <v>17840</v>
      </c>
      <c r="J16" s="16"/>
      <c r="K16" s="28" t="s">
        <v>27</v>
      </c>
    </row>
    <row r="17" spans="2:11" ht="16.5" customHeight="1">
      <c r="B17" s="28"/>
      <c r="C17" s="54">
        <v>5.24</v>
      </c>
      <c r="D17" s="34"/>
      <c r="E17" s="37"/>
      <c r="F17" s="16"/>
      <c r="G17" s="50">
        <v>2112</v>
      </c>
      <c r="H17" s="31"/>
      <c r="I17" s="37">
        <f>I16-G17</f>
        <v>15728</v>
      </c>
      <c r="J17" s="16"/>
      <c r="K17" s="28"/>
    </row>
    <row r="18" spans="2:11" ht="16.5" customHeight="1">
      <c r="B18" s="28"/>
      <c r="C18" s="54">
        <v>5.25</v>
      </c>
      <c r="D18" s="34"/>
      <c r="E18" s="37"/>
      <c r="F18" s="16"/>
      <c r="G18" s="50">
        <v>2084</v>
      </c>
      <c r="H18" s="31"/>
      <c r="I18" s="37">
        <f>I17-G18</f>
        <v>13644</v>
      </c>
      <c r="J18" s="16"/>
      <c r="K18" s="28"/>
    </row>
    <row r="19" spans="2:11" ht="16.5" customHeight="1">
      <c r="B19" s="28"/>
      <c r="C19" s="54">
        <v>5.26</v>
      </c>
      <c r="D19" s="34"/>
      <c r="E19" s="37"/>
      <c r="F19" s="16"/>
      <c r="G19" s="50">
        <v>1275</v>
      </c>
      <c r="H19" s="31"/>
      <c r="I19" s="37">
        <f>I18-G19</f>
        <v>12369</v>
      </c>
      <c r="J19" s="16"/>
      <c r="K19" s="28"/>
    </row>
    <row r="20" spans="2:11" ht="16.5" customHeight="1">
      <c r="B20" s="28"/>
      <c r="C20" s="56" t="s">
        <v>20</v>
      </c>
      <c r="D20" s="3" t="s">
        <v>6</v>
      </c>
      <c r="E20" s="40" t="s">
        <v>21</v>
      </c>
      <c r="F20" s="21"/>
      <c r="G20" s="48">
        <f>SUM(G16:G19)</f>
        <v>7631</v>
      </c>
      <c r="H20" s="25"/>
      <c r="I20" s="26">
        <f>I19</f>
        <v>12369</v>
      </c>
      <c r="J20" s="21"/>
      <c r="K20" s="5" t="s">
        <v>21</v>
      </c>
    </row>
    <row r="21" spans="2:11" ht="16.5" customHeight="1">
      <c r="B21" s="28"/>
      <c r="C21" s="53">
        <v>5.29</v>
      </c>
      <c r="D21" s="33"/>
      <c r="E21" s="36"/>
      <c r="F21" s="14"/>
      <c r="G21" s="49">
        <v>1229</v>
      </c>
      <c r="H21" s="30"/>
      <c r="I21" s="36">
        <f>I20-G21</f>
        <v>11140</v>
      </c>
      <c r="J21" s="14"/>
      <c r="K21" s="27" t="s">
        <v>29</v>
      </c>
    </row>
    <row r="22" spans="2:11" ht="16.5" customHeight="1">
      <c r="B22" s="28"/>
      <c r="C22" s="54" t="s">
        <v>38</v>
      </c>
      <c r="D22" s="34"/>
      <c r="E22" s="37"/>
      <c r="F22" s="16"/>
      <c r="G22" s="50">
        <v>1793</v>
      </c>
      <c r="H22" s="31"/>
      <c r="I22" s="37">
        <f>I21-G22</f>
        <v>9347</v>
      </c>
      <c r="J22" s="16"/>
      <c r="K22" s="28"/>
    </row>
    <row r="23" spans="2:11" ht="16.5" customHeight="1">
      <c r="B23" s="28"/>
      <c r="C23" s="54">
        <v>5.31</v>
      </c>
      <c r="D23" s="34"/>
      <c r="E23" s="37"/>
      <c r="F23" s="16"/>
      <c r="G23" s="50">
        <v>1812</v>
      </c>
      <c r="H23" s="31"/>
      <c r="I23" s="37">
        <f>I22-G23</f>
        <v>7535</v>
      </c>
      <c r="J23" s="16"/>
      <c r="K23" s="28"/>
    </row>
    <row r="24" spans="2:11" ht="16.5" customHeight="1">
      <c r="B24" s="28"/>
      <c r="C24" s="54">
        <v>6.01</v>
      </c>
      <c r="D24" s="34"/>
      <c r="E24" s="37"/>
      <c r="F24" s="16"/>
      <c r="G24" s="50">
        <v>1812</v>
      </c>
      <c r="H24" s="31"/>
      <c r="I24" s="37">
        <f>I23-G24</f>
        <v>5723</v>
      </c>
      <c r="J24" s="16"/>
      <c r="K24" s="28"/>
    </row>
    <row r="25" spans="2:11" ht="16.5" customHeight="1">
      <c r="B25" s="28"/>
      <c r="C25" s="55">
        <v>6.02</v>
      </c>
      <c r="D25" s="35"/>
      <c r="E25" s="38"/>
      <c r="F25" s="18"/>
      <c r="G25" s="51">
        <v>1352</v>
      </c>
      <c r="H25" s="32"/>
      <c r="I25" s="37">
        <f>I24-G25</f>
        <v>4371</v>
      </c>
      <c r="J25" s="18"/>
      <c r="K25" s="29"/>
    </row>
    <row r="26" spans="2:11" ht="16.5" customHeight="1">
      <c r="B26" s="28"/>
      <c r="C26" s="22" t="s">
        <v>20</v>
      </c>
      <c r="D26" s="3" t="s">
        <v>6</v>
      </c>
      <c r="E26" s="40" t="s">
        <v>21</v>
      </c>
      <c r="F26" s="21"/>
      <c r="G26" s="48">
        <f>SUM(G21:G25)</f>
        <v>7998</v>
      </c>
      <c r="H26" s="25"/>
      <c r="I26" s="26">
        <f>I25</f>
        <v>4371</v>
      </c>
      <c r="J26" s="21"/>
      <c r="K26" s="5" t="s">
        <v>21</v>
      </c>
    </row>
    <row r="27" spans="2:11" ht="16.5" customHeight="1">
      <c r="B27" s="28"/>
      <c r="C27" s="53">
        <v>6.15</v>
      </c>
      <c r="D27" s="33"/>
      <c r="E27" s="36"/>
      <c r="F27" s="14"/>
      <c r="G27" s="49">
        <v>1860</v>
      </c>
      <c r="H27" s="30"/>
      <c r="I27" s="36">
        <f>I26-G27</f>
        <v>2511</v>
      </c>
      <c r="J27" s="14"/>
      <c r="K27" s="27" t="s">
        <v>30</v>
      </c>
    </row>
    <row r="28" spans="2:11" ht="16.5" customHeight="1">
      <c r="B28" s="28"/>
      <c r="C28" s="54">
        <v>6.19</v>
      </c>
      <c r="D28" s="34"/>
      <c r="E28" s="37"/>
      <c r="F28" s="16"/>
      <c r="G28" s="50">
        <v>2140</v>
      </c>
      <c r="H28" s="31"/>
      <c r="I28" s="37">
        <f>I27-G28</f>
        <v>371</v>
      </c>
      <c r="J28" s="16"/>
      <c r="K28" s="28"/>
    </row>
    <row r="29" spans="2:11" ht="16.5" customHeight="1">
      <c r="B29" s="28"/>
      <c r="C29" s="55">
        <v>6.21</v>
      </c>
      <c r="D29" s="35"/>
      <c r="E29" s="38"/>
      <c r="F29" s="18"/>
      <c r="G29" s="51">
        <v>371</v>
      </c>
      <c r="H29" s="32"/>
      <c r="I29" s="38">
        <f>I28-G29</f>
        <v>0</v>
      </c>
      <c r="J29" s="18"/>
      <c r="K29" s="29"/>
    </row>
    <row r="30" spans="2:11" ht="16.5" customHeight="1">
      <c r="B30" s="28"/>
      <c r="C30" s="23" t="s">
        <v>20</v>
      </c>
      <c r="D30" s="34" t="s">
        <v>6</v>
      </c>
      <c r="E30" s="39" t="s">
        <v>21</v>
      </c>
      <c r="F30" s="16"/>
      <c r="G30" s="47">
        <f>SUM(G27:G29)</f>
        <v>4371</v>
      </c>
      <c r="I30" s="37">
        <f>I29</f>
        <v>0</v>
      </c>
      <c r="J30" s="16"/>
      <c r="K30" s="28" t="s">
        <v>21</v>
      </c>
    </row>
    <row r="31" spans="2:11" ht="21.75" customHeight="1">
      <c r="B31" s="93" t="s">
        <v>22</v>
      </c>
      <c r="C31" s="94"/>
      <c r="D31" s="3" t="s">
        <v>6</v>
      </c>
      <c r="E31" s="40" t="s">
        <v>21</v>
      </c>
      <c r="F31" s="21"/>
      <c r="G31" s="48">
        <f>SUM(G20,G26,G30)</f>
        <v>20000</v>
      </c>
      <c r="H31" s="25"/>
      <c r="I31" s="26">
        <f>I30</f>
        <v>0</v>
      </c>
      <c r="J31" s="21"/>
      <c r="K31" s="5" t="s">
        <v>21</v>
      </c>
    </row>
    <row r="32" spans="2:11" ht="16.5" customHeight="1">
      <c r="B32" s="28" t="s">
        <v>31</v>
      </c>
      <c r="C32" s="22">
        <v>5.23</v>
      </c>
      <c r="D32" s="3"/>
      <c r="E32" s="26">
        <v>33360</v>
      </c>
      <c r="F32" s="21"/>
      <c r="G32" s="48"/>
      <c r="H32" s="25"/>
      <c r="I32" s="26"/>
      <c r="J32" s="21"/>
      <c r="K32" s="5"/>
    </row>
    <row r="33" spans="2:11" ht="16.5" customHeight="1">
      <c r="B33" s="28" t="s">
        <v>32</v>
      </c>
      <c r="C33" s="54">
        <v>6.21</v>
      </c>
      <c r="D33" s="34"/>
      <c r="E33" s="37"/>
      <c r="F33" s="16"/>
      <c r="G33" s="50">
        <v>1604</v>
      </c>
      <c r="H33" s="31"/>
      <c r="I33" s="37">
        <f>E32-G33</f>
        <v>31756</v>
      </c>
      <c r="J33" s="16"/>
      <c r="K33" s="27" t="s">
        <v>30</v>
      </c>
    </row>
    <row r="34" spans="2:11" ht="16.5" customHeight="1">
      <c r="B34" s="28"/>
      <c r="C34" s="54">
        <v>6.22</v>
      </c>
      <c r="D34" s="34"/>
      <c r="E34" s="37"/>
      <c r="F34" s="16"/>
      <c r="G34" s="50">
        <v>1625</v>
      </c>
      <c r="H34" s="31"/>
      <c r="I34" s="37">
        <f>I33-G34</f>
        <v>30131</v>
      </c>
      <c r="J34" s="16"/>
      <c r="K34" s="28"/>
    </row>
    <row r="35" spans="2:11" ht="16.5" customHeight="1">
      <c r="B35" s="28"/>
      <c r="C35" s="56" t="s">
        <v>20</v>
      </c>
      <c r="D35" s="3" t="s">
        <v>6</v>
      </c>
      <c r="E35" s="40" t="s">
        <v>21</v>
      </c>
      <c r="F35" s="21"/>
      <c r="G35" s="48">
        <f>SUM(G33:G34)</f>
        <v>3229</v>
      </c>
      <c r="H35" s="25"/>
      <c r="I35" s="26">
        <f>I34</f>
        <v>30131</v>
      </c>
      <c r="J35" s="21"/>
      <c r="K35" s="5" t="s">
        <v>21</v>
      </c>
    </row>
    <row r="36" spans="2:11" ht="16.5" customHeight="1">
      <c r="B36" s="28"/>
      <c r="C36" s="53">
        <v>6.02</v>
      </c>
      <c r="D36" s="33"/>
      <c r="E36" s="36"/>
      <c r="F36" s="14"/>
      <c r="G36" s="49">
        <v>560</v>
      </c>
      <c r="H36" s="30"/>
      <c r="I36" s="36">
        <f>I35-G36</f>
        <v>29571</v>
      </c>
      <c r="J36" s="14"/>
      <c r="K36" s="27" t="s">
        <v>39</v>
      </c>
    </row>
    <row r="37" spans="2:11" ht="16.5" customHeight="1">
      <c r="B37" s="28"/>
      <c r="C37" s="54">
        <v>6.03</v>
      </c>
      <c r="D37" s="34"/>
      <c r="E37" s="37"/>
      <c r="F37" s="16"/>
      <c r="G37" s="50">
        <v>1920</v>
      </c>
      <c r="H37" s="31"/>
      <c r="I37" s="37">
        <f>I36-G37</f>
        <v>27651</v>
      </c>
      <c r="J37" s="16"/>
      <c r="K37" s="28"/>
    </row>
    <row r="38" spans="2:11" ht="16.5" customHeight="1">
      <c r="B38" s="28"/>
      <c r="C38" s="54">
        <v>6.09</v>
      </c>
      <c r="D38" s="34"/>
      <c r="E38" s="37"/>
      <c r="F38" s="16"/>
      <c r="G38" s="50">
        <v>1896</v>
      </c>
      <c r="H38" s="31"/>
      <c r="I38" s="37">
        <f>I37-G38</f>
        <v>25755</v>
      </c>
      <c r="J38" s="16"/>
      <c r="K38" s="28"/>
    </row>
    <row r="39" spans="2:11" ht="16.5" customHeight="1">
      <c r="B39" s="28"/>
      <c r="C39" s="54">
        <v>6.13</v>
      </c>
      <c r="D39" s="34"/>
      <c r="E39" s="37"/>
      <c r="F39" s="16"/>
      <c r="G39" s="50">
        <v>1792</v>
      </c>
      <c r="H39" s="31"/>
      <c r="I39" s="37">
        <f>I38-G39</f>
        <v>23963</v>
      </c>
      <c r="J39" s="16"/>
      <c r="K39" s="28"/>
    </row>
    <row r="40" spans="2:11" ht="16.5" customHeight="1">
      <c r="B40" s="28"/>
      <c r="C40" s="55">
        <v>6.14</v>
      </c>
      <c r="D40" s="35"/>
      <c r="E40" s="38"/>
      <c r="F40" s="18"/>
      <c r="G40" s="51">
        <v>1832</v>
      </c>
      <c r="H40" s="32"/>
      <c r="I40" s="37">
        <f>I39-G40</f>
        <v>22131</v>
      </c>
      <c r="J40" s="18"/>
      <c r="K40" s="29"/>
    </row>
    <row r="41" spans="2:11" ht="16.5" customHeight="1">
      <c r="B41" s="28"/>
      <c r="C41" s="22" t="s">
        <v>20</v>
      </c>
      <c r="D41" s="3" t="s">
        <v>6</v>
      </c>
      <c r="E41" s="40" t="s">
        <v>21</v>
      </c>
      <c r="F41" s="21"/>
      <c r="G41" s="48">
        <f>SUM(G36:G40)</f>
        <v>8000</v>
      </c>
      <c r="H41" s="25"/>
      <c r="I41" s="26">
        <f>I40</f>
        <v>22131</v>
      </c>
      <c r="J41" s="21"/>
      <c r="K41" s="5" t="s">
        <v>34</v>
      </c>
    </row>
    <row r="42" spans="2:11" ht="21.75" customHeight="1">
      <c r="B42" s="93" t="s">
        <v>22</v>
      </c>
      <c r="C42" s="94"/>
      <c r="D42" s="3" t="s">
        <v>6</v>
      </c>
      <c r="E42" s="40" t="s">
        <v>21</v>
      </c>
      <c r="F42" s="21"/>
      <c r="G42" s="48">
        <f>SUM(G35,G41)</f>
        <v>11229</v>
      </c>
      <c r="H42" s="25"/>
      <c r="I42" s="26">
        <f>I41</f>
        <v>22131</v>
      </c>
      <c r="J42" s="21"/>
      <c r="K42" s="5" t="s">
        <v>34</v>
      </c>
    </row>
    <row r="43" spans="2:11" ht="23.25" customHeight="1">
      <c r="B43" s="93" t="s">
        <v>33</v>
      </c>
      <c r="C43" s="94"/>
      <c r="D43" s="3" t="s">
        <v>6</v>
      </c>
      <c r="E43" s="40" t="s">
        <v>21</v>
      </c>
      <c r="F43" s="21"/>
      <c r="G43" s="48">
        <f>SUM(G14,G31,G42)</f>
        <v>39397</v>
      </c>
      <c r="H43" s="25"/>
      <c r="I43" s="26">
        <f>I42</f>
        <v>22131</v>
      </c>
      <c r="J43" s="21"/>
      <c r="K43" s="5" t="s">
        <v>6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</sheetData>
  <mergeCells count="7">
    <mergeCell ref="B31:C31"/>
    <mergeCell ref="B42:C42"/>
    <mergeCell ref="B43:C43"/>
    <mergeCell ref="I3:J3"/>
    <mergeCell ref="G3:H3"/>
    <mergeCell ref="E3:F3"/>
    <mergeCell ref="B14:C14"/>
  </mergeCells>
  <printOptions/>
  <pageMargins left="0.46" right="0.46" top="0.81" bottom="0.5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workbookViewId="0" topLeftCell="D1">
      <selection activeCell="I13" sqref="I13"/>
    </sheetView>
  </sheetViews>
  <sheetFormatPr defaultColWidth="9.00390625" defaultRowHeight="16.5" customHeight="1"/>
  <cols>
    <col min="1" max="1" width="9.875" style="4" customWidth="1"/>
    <col min="2" max="2" width="12.125" style="71" customWidth="1"/>
    <col min="3" max="3" width="1.875" style="1" customWidth="1"/>
    <col min="4" max="4" width="9.875" style="4" customWidth="1"/>
    <col min="5" max="5" width="12.125" style="1" customWidth="1"/>
    <col min="6" max="6" width="1.75390625" style="1" customWidth="1"/>
    <col min="7" max="7" width="16.00390625" style="2" customWidth="1"/>
    <col min="8" max="8" width="9.875" style="4" customWidth="1"/>
    <col min="9" max="9" width="12.125" style="24" customWidth="1"/>
    <col min="10" max="10" width="1.00390625" style="1" customWidth="1"/>
    <col min="11" max="11" width="9.875" style="4" customWidth="1"/>
    <col min="12" max="12" width="22.50390625" style="2" customWidth="1"/>
    <col min="13" max="13" width="12.125" style="1" customWidth="1"/>
    <col min="14" max="14" width="1.25" style="1" customWidth="1"/>
    <col min="15" max="15" width="9.00390625" style="1" customWidth="1"/>
    <col min="16" max="16" width="16.375" style="78" bestFit="1" customWidth="1"/>
    <col min="17" max="16384" width="9.00390625" style="1" customWidth="1"/>
  </cols>
  <sheetData>
    <row r="1" spans="1:14" ht="28.5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s="77" customFormat="1" ht="20.25" customHeight="1">
      <c r="A2" s="106" t="s">
        <v>71</v>
      </c>
      <c r="B2" s="106"/>
      <c r="C2" s="106"/>
      <c r="D2" s="106" t="s">
        <v>72</v>
      </c>
      <c r="E2" s="106"/>
      <c r="F2" s="106"/>
      <c r="G2" s="106"/>
      <c r="H2" s="106" t="s">
        <v>73</v>
      </c>
      <c r="I2" s="106"/>
      <c r="J2" s="106"/>
      <c r="K2" s="106" t="s">
        <v>74</v>
      </c>
      <c r="L2" s="106"/>
      <c r="M2" s="106"/>
      <c r="N2" s="106"/>
      <c r="P2" s="79"/>
    </row>
    <row r="3" spans="1:16" s="2" customFormat="1" ht="16.5" customHeight="1">
      <c r="A3" s="5" t="s">
        <v>42</v>
      </c>
      <c r="B3" s="95" t="s">
        <v>43</v>
      </c>
      <c r="C3" s="95"/>
      <c r="D3" s="5" t="s">
        <v>44</v>
      </c>
      <c r="E3" s="105" t="s">
        <v>46</v>
      </c>
      <c r="F3" s="105"/>
      <c r="G3" s="3" t="s">
        <v>47</v>
      </c>
      <c r="H3" s="5" t="s">
        <v>49</v>
      </c>
      <c r="I3" s="95" t="s">
        <v>50</v>
      </c>
      <c r="J3" s="95"/>
      <c r="K3" s="5" t="s">
        <v>51</v>
      </c>
      <c r="L3" s="3" t="s">
        <v>52</v>
      </c>
      <c r="M3" s="95" t="s">
        <v>46</v>
      </c>
      <c r="N3" s="95"/>
      <c r="P3" s="80"/>
    </row>
    <row r="4" spans="1:14" ht="16.5" customHeight="1">
      <c r="A4" s="27">
        <v>5.17</v>
      </c>
      <c r="B4" s="72">
        <v>968</v>
      </c>
      <c r="C4" s="14"/>
      <c r="D4" s="27">
        <v>5.17</v>
      </c>
      <c r="E4" s="57">
        <v>2420</v>
      </c>
      <c r="F4" s="14"/>
      <c r="G4" s="81">
        <f>B4/E4</f>
        <v>0.4</v>
      </c>
      <c r="H4" s="27" t="s">
        <v>54</v>
      </c>
      <c r="I4" s="57">
        <v>2420</v>
      </c>
      <c r="J4" s="14"/>
      <c r="K4" s="53" t="s">
        <v>55</v>
      </c>
      <c r="L4" s="33" t="s">
        <v>56</v>
      </c>
      <c r="M4" s="57">
        <v>2420</v>
      </c>
      <c r="N4" s="14"/>
    </row>
    <row r="5" spans="1:14" ht="16.5" customHeight="1">
      <c r="A5" s="28">
        <v>5.18</v>
      </c>
      <c r="B5" s="73">
        <v>1992</v>
      </c>
      <c r="C5" s="16"/>
      <c r="D5" s="28">
        <v>5.18</v>
      </c>
      <c r="E5" s="58">
        <v>4980</v>
      </c>
      <c r="F5" s="16"/>
      <c r="G5" s="62" t="s">
        <v>59</v>
      </c>
      <c r="H5" s="28" t="s">
        <v>58</v>
      </c>
      <c r="I5" s="58">
        <v>4980</v>
      </c>
      <c r="J5" s="16"/>
      <c r="K5" s="54" t="s">
        <v>57</v>
      </c>
      <c r="L5" s="34" t="s">
        <v>59</v>
      </c>
      <c r="M5" s="58">
        <v>4980</v>
      </c>
      <c r="N5" s="16"/>
    </row>
    <row r="6" spans="1:14" ht="16.5" customHeight="1">
      <c r="A6" s="28">
        <v>5.19</v>
      </c>
      <c r="B6" s="73">
        <v>1768</v>
      </c>
      <c r="C6" s="16"/>
      <c r="D6" s="28">
        <v>5.19</v>
      </c>
      <c r="E6" s="58">
        <v>4420</v>
      </c>
      <c r="F6" s="16"/>
      <c r="G6" s="62" t="s">
        <v>57</v>
      </c>
      <c r="H6" s="28" t="s">
        <v>58</v>
      </c>
      <c r="I6" s="58">
        <v>4420</v>
      </c>
      <c r="J6" s="16"/>
      <c r="K6" s="54" t="s">
        <v>57</v>
      </c>
      <c r="L6" s="34" t="s">
        <v>59</v>
      </c>
      <c r="M6" s="58">
        <v>4420</v>
      </c>
      <c r="N6" s="16"/>
    </row>
    <row r="7" spans="1:14" ht="16.5" customHeight="1">
      <c r="A7" s="28">
        <v>5.22</v>
      </c>
      <c r="B7" s="73">
        <v>2032</v>
      </c>
      <c r="C7" s="16"/>
      <c r="D7" s="28">
        <v>5.22</v>
      </c>
      <c r="E7" s="58">
        <v>5080</v>
      </c>
      <c r="F7" s="16"/>
      <c r="G7" s="62" t="s">
        <v>57</v>
      </c>
      <c r="H7" s="28" t="s">
        <v>58</v>
      </c>
      <c r="I7" s="58">
        <v>5080</v>
      </c>
      <c r="J7" s="16"/>
      <c r="K7" s="54" t="s">
        <v>57</v>
      </c>
      <c r="L7" s="34" t="s">
        <v>59</v>
      </c>
      <c r="M7" s="58">
        <v>5080</v>
      </c>
      <c r="N7" s="16"/>
    </row>
    <row r="8" spans="1:14" ht="16.5" customHeight="1">
      <c r="A8" s="28">
        <v>5.23</v>
      </c>
      <c r="B8" s="73">
        <v>120</v>
      </c>
      <c r="C8" s="16"/>
      <c r="D8" s="28">
        <v>5.23</v>
      </c>
      <c r="E8" s="58">
        <v>300</v>
      </c>
      <c r="F8" s="16"/>
      <c r="G8" s="62" t="s">
        <v>57</v>
      </c>
      <c r="H8" s="28" t="s">
        <v>58</v>
      </c>
      <c r="I8" s="58">
        <v>300</v>
      </c>
      <c r="J8" s="16"/>
      <c r="K8" s="54" t="s">
        <v>57</v>
      </c>
      <c r="L8" s="34" t="s">
        <v>59</v>
      </c>
      <c r="M8" s="58">
        <v>300</v>
      </c>
      <c r="N8" s="16"/>
    </row>
    <row r="9" spans="1:14" ht="16.5" customHeight="1">
      <c r="A9" s="28">
        <v>5.26</v>
      </c>
      <c r="B9" s="73">
        <v>720</v>
      </c>
      <c r="C9" s="16"/>
      <c r="D9" s="28">
        <v>5.26</v>
      </c>
      <c r="E9" s="58">
        <v>1800</v>
      </c>
      <c r="F9" s="59"/>
      <c r="G9" s="62" t="s">
        <v>57</v>
      </c>
      <c r="H9" s="28" t="s">
        <v>58</v>
      </c>
      <c r="I9" s="58">
        <v>1800</v>
      </c>
      <c r="J9" s="16"/>
      <c r="K9" s="54" t="s">
        <v>57</v>
      </c>
      <c r="L9" s="34" t="s">
        <v>59</v>
      </c>
      <c r="M9" s="58">
        <v>1800</v>
      </c>
      <c r="N9" s="16"/>
    </row>
    <row r="10" spans="1:14" ht="16.5" customHeight="1">
      <c r="A10" s="29">
        <v>5.29</v>
      </c>
      <c r="B10" s="74">
        <v>400</v>
      </c>
      <c r="C10" s="18"/>
      <c r="D10" s="29">
        <v>5.29</v>
      </c>
      <c r="E10" s="64">
        <v>1000</v>
      </c>
      <c r="F10" s="18"/>
      <c r="G10" s="63" t="s">
        <v>57</v>
      </c>
      <c r="H10" s="29" t="s">
        <v>58</v>
      </c>
      <c r="I10" s="64">
        <v>1000</v>
      </c>
      <c r="J10" s="18"/>
      <c r="K10" s="55" t="s">
        <v>57</v>
      </c>
      <c r="L10" s="35" t="s">
        <v>59</v>
      </c>
      <c r="M10" s="64">
        <v>1000</v>
      </c>
      <c r="N10" s="18"/>
    </row>
    <row r="11" spans="1:16" s="70" customFormat="1" ht="18.75" customHeight="1">
      <c r="A11" s="65" t="s">
        <v>60</v>
      </c>
      <c r="B11" s="75">
        <f>SUM(B4:B10)</f>
        <v>8000</v>
      </c>
      <c r="C11" s="67"/>
      <c r="D11" s="68"/>
      <c r="E11" s="66">
        <f>SUM(E4:E10)</f>
        <v>20000</v>
      </c>
      <c r="F11" s="67"/>
      <c r="G11" s="69"/>
      <c r="H11" s="68"/>
      <c r="I11" s="69">
        <f>SUM(I4:I10)</f>
        <v>20000</v>
      </c>
      <c r="J11" s="69"/>
      <c r="K11" s="68"/>
      <c r="L11" s="69"/>
      <c r="M11" s="66">
        <f>SUM(M4:M10)</f>
        <v>20000</v>
      </c>
      <c r="N11" s="67"/>
      <c r="P11" s="78"/>
    </row>
    <row r="12" spans="1:14" ht="16.5" customHeight="1">
      <c r="A12" s="27">
        <v>5.23</v>
      </c>
      <c r="B12" s="73">
        <v>2328</v>
      </c>
      <c r="C12" s="16"/>
      <c r="D12" s="27">
        <v>5.23</v>
      </c>
      <c r="E12" s="43">
        <v>5820</v>
      </c>
      <c r="F12" s="16"/>
      <c r="G12" s="82">
        <f>B12/E12</f>
        <v>0.4</v>
      </c>
      <c r="H12" s="28" t="s">
        <v>61</v>
      </c>
      <c r="I12" s="43">
        <v>5820</v>
      </c>
      <c r="J12" s="16"/>
      <c r="K12" s="54" t="s">
        <v>61</v>
      </c>
      <c r="L12" s="34" t="s">
        <v>62</v>
      </c>
      <c r="M12" s="43">
        <v>5820</v>
      </c>
      <c r="N12" s="16"/>
    </row>
    <row r="13" spans="1:14" ht="16.5" customHeight="1">
      <c r="A13" s="28">
        <v>5.24</v>
      </c>
      <c r="B13" s="73">
        <v>2112</v>
      </c>
      <c r="C13" s="16"/>
      <c r="D13" s="28">
        <v>5.24</v>
      </c>
      <c r="E13" s="44">
        <v>5280</v>
      </c>
      <c r="F13" s="16"/>
      <c r="G13" s="83" t="s">
        <v>57</v>
      </c>
      <c r="H13" s="28" t="s">
        <v>58</v>
      </c>
      <c r="I13" s="44">
        <v>5280</v>
      </c>
      <c r="J13" s="16"/>
      <c r="K13" s="54" t="s">
        <v>57</v>
      </c>
      <c r="L13" s="34" t="s">
        <v>59</v>
      </c>
      <c r="M13" s="44">
        <v>5280</v>
      </c>
      <c r="N13" s="16"/>
    </row>
    <row r="14" spans="1:14" ht="16.5" customHeight="1">
      <c r="A14" s="28">
        <v>5.25</v>
      </c>
      <c r="B14" s="73">
        <v>2084</v>
      </c>
      <c r="C14" s="16"/>
      <c r="D14" s="28">
        <v>5.25</v>
      </c>
      <c r="E14" s="44">
        <v>5212</v>
      </c>
      <c r="F14" s="59"/>
      <c r="G14" s="83">
        <f>B14/E14</f>
        <v>0.39984650805832694</v>
      </c>
      <c r="H14" s="28" t="s">
        <v>58</v>
      </c>
      <c r="I14" s="44">
        <v>5212</v>
      </c>
      <c r="J14" s="16"/>
      <c r="K14" s="54" t="s">
        <v>57</v>
      </c>
      <c r="L14" s="34" t="s">
        <v>59</v>
      </c>
      <c r="M14" s="44">
        <v>5212</v>
      </c>
      <c r="N14" s="16"/>
    </row>
    <row r="15" spans="1:14" ht="16.5" customHeight="1">
      <c r="A15" s="29">
        <v>5.26</v>
      </c>
      <c r="B15" s="73">
        <v>1275</v>
      </c>
      <c r="C15" s="18"/>
      <c r="D15" s="29">
        <v>5.26</v>
      </c>
      <c r="E15" s="45">
        <v>3187.2</v>
      </c>
      <c r="F15" s="18"/>
      <c r="G15" s="84">
        <f>B15/E15</f>
        <v>0.40003765060240964</v>
      </c>
      <c r="H15" s="29" t="s">
        <v>58</v>
      </c>
      <c r="I15" s="45">
        <v>3187.2</v>
      </c>
      <c r="J15" s="18"/>
      <c r="K15" s="55" t="s">
        <v>57</v>
      </c>
      <c r="L15" s="35" t="s">
        <v>59</v>
      </c>
      <c r="M15" s="45">
        <v>3187.2</v>
      </c>
      <c r="N15" s="18"/>
    </row>
    <row r="16" spans="1:16" s="70" customFormat="1" ht="18.75" customHeight="1">
      <c r="A16" s="65" t="s">
        <v>60</v>
      </c>
      <c r="B16" s="75">
        <f>SUM(B12:B15)</f>
        <v>7799</v>
      </c>
      <c r="C16" s="67"/>
      <c r="D16" s="68"/>
      <c r="E16" s="66">
        <f>SUM(E12:E15)</f>
        <v>19499.2</v>
      </c>
      <c r="F16" s="67"/>
      <c r="G16" s="69"/>
      <c r="H16" s="68"/>
      <c r="I16" s="69">
        <f>SUM(I12:I15)</f>
        <v>19499.2</v>
      </c>
      <c r="J16" s="69"/>
      <c r="K16" s="68"/>
      <c r="L16" s="69"/>
      <c r="M16" s="66">
        <f>SUM(M12:M15)</f>
        <v>19499.2</v>
      </c>
      <c r="N16" s="67"/>
      <c r="P16" s="78"/>
    </row>
    <row r="17" spans="1:14" ht="16.5" customHeight="1">
      <c r="A17" s="27">
        <v>5.29</v>
      </c>
      <c r="B17" s="72">
        <v>1229</v>
      </c>
      <c r="C17" s="16"/>
      <c r="D17" s="27">
        <v>5.29</v>
      </c>
      <c r="E17" s="43">
        <v>3072</v>
      </c>
      <c r="F17" s="16"/>
      <c r="G17" s="82">
        <f>B17/E17</f>
        <v>0.4000651041666667</v>
      </c>
      <c r="H17" s="28" t="s">
        <v>63</v>
      </c>
      <c r="I17" s="43">
        <v>3072</v>
      </c>
      <c r="J17" s="16"/>
      <c r="K17" s="54" t="s">
        <v>63</v>
      </c>
      <c r="L17" s="34" t="s">
        <v>64</v>
      </c>
      <c r="M17" s="43">
        <v>3072</v>
      </c>
      <c r="N17" s="16"/>
    </row>
    <row r="18" spans="1:14" ht="16.5" customHeight="1">
      <c r="A18" s="28" t="s">
        <v>37</v>
      </c>
      <c r="B18" s="73">
        <v>1793</v>
      </c>
      <c r="C18" s="16"/>
      <c r="D18" s="28" t="s">
        <v>37</v>
      </c>
      <c r="E18" s="44">
        <v>4483.2</v>
      </c>
      <c r="F18" s="16"/>
      <c r="G18" s="83">
        <f>B18/E18</f>
        <v>0.3999375446109922</v>
      </c>
      <c r="H18" s="34" t="s">
        <v>57</v>
      </c>
      <c r="I18" s="44">
        <v>4483.2</v>
      </c>
      <c r="J18" s="16"/>
      <c r="K18" s="62" t="s">
        <v>57</v>
      </c>
      <c r="L18" s="34" t="s">
        <v>57</v>
      </c>
      <c r="M18" s="44">
        <v>4483.2</v>
      </c>
      <c r="N18" s="16"/>
    </row>
    <row r="19" spans="1:14" ht="16.5" customHeight="1">
      <c r="A19" s="28">
        <v>5.31</v>
      </c>
      <c r="B19" s="73">
        <v>1812</v>
      </c>
      <c r="C19" s="16"/>
      <c r="D19" s="28">
        <v>5.31</v>
      </c>
      <c r="E19" s="44">
        <v>4531.2</v>
      </c>
      <c r="F19" s="16"/>
      <c r="G19" s="83" t="s">
        <v>57</v>
      </c>
      <c r="H19" s="28" t="s">
        <v>58</v>
      </c>
      <c r="I19" s="44">
        <v>4531.2</v>
      </c>
      <c r="J19" s="16"/>
      <c r="K19" s="54" t="s">
        <v>57</v>
      </c>
      <c r="L19" s="34" t="s">
        <v>59</v>
      </c>
      <c r="M19" s="44">
        <v>4531.2</v>
      </c>
      <c r="N19" s="16"/>
    </row>
    <row r="20" spans="1:14" ht="16.5" customHeight="1">
      <c r="A20" s="28">
        <v>6.01</v>
      </c>
      <c r="B20" s="73">
        <v>1812</v>
      </c>
      <c r="C20" s="16"/>
      <c r="D20" s="28">
        <v>6.01</v>
      </c>
      <c r="E20" s="44">
        <v>4531.2</v>
      </c>
      <c r="F20" s="59"/>
      <c r="G20" s="83" t="s">
        <v>57</v>
      </c>
      <c r="H20" s="28" t="s">
        <v>58</v>
      </c>
      <c r="I20" s="44">
        <v>4531.2</v>
      </c>
      <c r="J20" s="16"/>
      <c r="K20" s="54" t="s">
        <v>57</v>
      </c>
      <c r="L20" s="34" t="s">
        <v>59</v>
      </c>
      <c r="M20" s="44">
        <v>4531.2</v>
      </c>
      <c r="N20" s="16"/>
    </row>
    <row r="21" spans="1:14" ht="16.5" customHeight="1">
      <c r="A21" s="29">
        <v>6.02</v>
      </c>
      <c r="B21" s="74">
        <v>1352</v>
      </c>
      <c r="C21" s="18"/>
      <c r="D21" s="29">
        <v>6.02</v>
      </c>
      <c r="E21" s="44">
        <v>3379.2</v>
      </c>
      <c r="F21" s="18"/>
      <c r="G21" s="84">
        <f>B21/E21</f>
        <v>0.400094696969697</v>
      </c>
      <c r="H21" s="29" t="s">
        <v>58</v>
      </c>
      <c r="I21" s="44">
        <v>3379.2</v>
      </c>
      <c r="J21" s="18"/>
      <c r="K21" s="55" t="s">
        <v>57</v>
      </c>
      <c r="L21" s="35" t="s">
        <v>59</v>
      </c>
      <c r="M21" s="44">
        <v>3379.2</v>
      </c>
      <c r="N21" s="18"/>
    </row>
    <row r="22" spans="1:16" s="70" customFormat="1" ht="18.75" customHeight="1">
      <c r="A22" s="65" t="s">
        <v>60</v>
      </c>
      <c r="B22" s="75">
        <f>SUM(B17:B21)</f>
        <v>7998</v>
      </c>
      <c r="C22" s="67"/>
      <c r="D22" s="68"/>
      <c r="E22" s="66">
        <f>SUM(E17:E21)</f>
        <v>19996.8</v>
      </c>
      <c r="F22" s="67"/>
      <c r="G22" s="69"/>
      <c r="H22" s="68"/>
      <c r="I22" s="69">
        <f>SUM(I17:I21)</f>
        <v>19996.8</v>
      </c>
      <c r="J22" s="69"/>
      <c r="K22" s="68"/>
      <c r="L22" s="69"/>
      <c r="M22" s="66">
        <f>SUM(M17:M21)</f>
        <v>19996.8</v>
      </c>
      <c r="N22" s="67"/>
      <c r="P22" s="78"/>
    </row>
    <row r="23" spans="1:14" ht="16.5" customHeight="1">
      <c r="A23" s="27">
        <v>6.15</v>
      </c>
      <c r="B23" s="60">
        <v>1860</v>
      </c>
      <c r="C23" s="16"/>
      <c r="D23" s="27">
        <v>6.15</v>
      </c>
      <c r="E23" s="43">
        <v>4650</v>
      </c>
      <c r="F23" s="16"/>
      <c r="G23" s="81">
        <f>B23/E23</f>
        <v>0.4</v>
      </c>
      <c r="H23" s="28" t="s">
        <v>65</v>
      </c>
      <c r="I23" s="43">
        <v>4650</v>
      </c>
      <c r="J23" s="16"/>
      <c r="K23" s="54" t="s">
        <v>65</v>
      </c>
      <c r="L23" s="34" t="s">
        <v>66</v>
      </c>
      <c r="M23" s="43">
        <v>4650</v>
      </c>
      <c r="N23" s="16"/>
    </row>
    <row r="24" spans="1:14" ht="16.5" customHeight="1">
      <c r="A24" s="28">
        <v>6.19</v>
      </c>
      <c r="B24" s="61">
        <v>2140</v>
      </c>
      <c r="C24" s="16"/>
      <c r="D24" s="28">
        <v>6.19</v>
      </c>
      <c r="E24" s="44">
        <v>5350</v>
      </c>
      <c r="F24" s="16"/>
      <c r="G24" s="62" t="s">
        <v>57</v>
      </c>
      <c r="H24" s="28" t="s">
        <v>58</v>
      </c>
      <c r="I24" s="44">
        <v>5350</v>
      </c>
      <c r="J24" s="16"/>
      <c r="K24" s="54" t="s">
        <v>57</v>
      </c>
      <c r="L24" s="34" t="s">
        <v>59</v>
      </c>
      <c r="M24" s="44">
        <v>5350</v>
      </c>
      <c r="N24" s="16"/>
    </row>
    <row r="25" spans="1:14" ht="16.5" customHeight="1">
      <c r="A25" s="28">
        <v>6.21</v>
      </c>
      <c r="B25" s="73">
        <v>1975</v>
      </c>
      <c r="C25" s="16"/>
      <c r="D25" s="28">
        <v>6.21</v>
      </c>
      <c r="E25" s="44">
        <v>4937.5</v>
      </c>
      <c r="F25" s="59"/>
      <c r="G25" s="62" t="s">
        <v>57</v>
      </c>
      <c r="H25" s="28" t="s">
        <v>58</v>
      </c>
      <c r="I25" s="44">
        <v>4937.5</v>
      </c>
      <c r="J25" s="16"/>
      <c r="K25" s="54" t="s">
        <v>57</v>
      </c>
      <c r="L25" s="34" t="s">
        <v>59</v>
      </c>
      <c r="M25" s="44">
        <v>4937.5</v>
      </c>
      <c r="N25" s="16"/>
    </row>
    <row r="26" spans="1:14" ht="16.5" customHeight="1">
      <c r="A26" s="29">
        <v>6.22</v>
      </c>
      <c r="B26" s="61">
        <v>1625</v>
      </c>
      <c r="C26" s="18"/>
      <c r="D26" s="29">
        <v>6.22</v>
      </c>
      <c r="E26" s="44">
        <v>4062.5</v>
      </c>
      <c r="F26" s="18"/>
      <c r="G26" s="63" t="s">
        <v>57</v>
      </c>
      <c r="H26" s="29" t="s">
        <v>58</v>
      </c>
      <c r="I26" s="44">
        <v>4062.5</v>
      </c>
      <c r="J26" s="18"/>
      <c r="K26" s="55" t="s">
        <v>57</v>
      </c>
      <c r="L26" s="35" t="s">
        <v>59</v>
      </c>
      <c r="M26" s="44">
        <v>4062.5</v>
      </c>
      <c r="N26" s="18"/>
    </row>
    <row r="27" spans="1:16" s="70" customFormat="1" ht="18.75" customHeight="1">
      <c r="A27" s="65" t="s">
        <v>60</v>
      </c>
      <c r="B27" s="75">
        <f>SUM(B23:B26)</f>
        <v>7600</v>
      </c>
      <c r="C27" s="67"/>
      <c r="D27" s="68"/>
      <c r="E27" s="66">
        <f>SUM(E23:E26)</f>
        <v>19000</v>
      </c>
      <c r="F27" s="67"/>
      <c r="G27" s="69"/>
      <c r="H27" s="68"/>
      <c r="I27" s="69">
        <f>SUM(I23:I26)</f>
        <v>19000</v>
      </c>
      <c r="J27" s="69"/>
      <c r="K27" s="68"/>
      <c r="L27" s="69"/>
      <c r="M27" s="66">
        <f>SUM(M23:M26)</f>
        <v>19000</v>
      </c>
      <c r="N27" s="67"/>
      <c r="P27" s="78"/>
    </row>
    <row r="29" spans="1:14" ht="20.25" customHeight="1">
      <c r="A29" s="97" t="s">
        <v>41</v>
      </c>
      <c r="B29" s="97"/>
      <c r="C29" s="97"/>
      <c r="D29" s="97" t="s">
        <v>45</v>
      </c>
      <c r="E29" s="97"/>
      <c r="F29" s="97"/>
      <c r="G29" s="97"/>
      <c r="H29" s="97" t="s">
        <v>48</v>
      </c>
      <c r="I29" s="97"/>
      <c r="J29" s="97"/>
      <c r="K29" s="97" t="s">
        <v>53</v>
      </c>
      <c r="L29" s="97"/>
      <c r="M29" s="97"/>
      <c r="N29" s="97"/>
    </row>
    <row r="30" spans="1:16" s="2" customFormat="1" ht="16.5" customHeight="1">
      <c r="A30" s="5" t="s">
        <v>42</v>
      </c>
      <c r="B30" s="95" t="s">
        <v>43</v>
      </c>
      <c r="C30" s="95"/>
      <c r="D30" s="5" t="s">
        <v>44</v>
      </c>
      <c r="E30" s="105" t="s">
        <v>46</v>
      </c>
      <c r="F30" s="105"/>
      <c r="G30" s="3" t="s">
        <v>47</v>
      </c>
      <c r="H30" s="5" t="s">
        <v>49</v>
      </c>
      <c r="I30" s="95" t="s">
        <v>50</v>
      </c>
      <c r="J30" s="95"/>
      <c r="K30" s="5" t="s">
        <v>51</v>
      </c>
      <c r="L30" s="3" t="s">
        <v>52</v>
      </c>
      <c r="M30" s="95" t="s">
        <v>46</v>
      </c>
      <c r="N30" s="95"/>
      <c r="P30" s="78"/>
    </row>
    <row r="31" spans="1:14" ht="16.5" customHeight="1">
      <c r="A31" s="27">
        <v>6.02</v>
      </c>
      <c r="B31" s="60">
        <v>560</v>
      </c>
      <c r="C31" s="16"/>
      <c r="D31" s="27">
        <v>6.02</v>
      </c>
      <c r="E31" s="43">
        <v>1400</v>
      </c>
      <c r="F31" s="16"/>
      <c r="G31" s="81">
        <f>B31/E31</f>
        <v>0.4</v>
      </c>
      <c r="H31" s="28" t="s">
        <v>69</v>
      </c>
      <c r="I31" s="43">
        <v>1400</v>
      </c>
      <c r="J31" s="16"/>
      <c r="K31" s="54" t="s">
        <v>69</v>
      </c>
      <c r="L31" s="34" t="s">
        <v>68</v>
      </c>
      <c r="M31" s="43">
        <v>1400</v>
      </c>
      <c r="N31" s="16"/>
    </row>
    <row r="32" spans="1:14" ht="16.5" customHeight="1">
      <c r="A32" s="28">
        <v>6.03</v>
      </c>
      <c r="B32" s="61">
        <v>1920</v>
      </c>
      <c r="C32" s="16"/>
      <c r="D32" s="28">
        <v>6.03</v>
      </c>
      <c r="E32" s="44">
        <v>4800</v>
      </c>
      <c r="F32" s="16"/>
      <c r="G32" s="62" t="s">
        <v>57</v>
      </c>
      <c r="H32" s="28" t="s">
        <v>58</v>
      </c>
      <c r="I32" s="44">
        <v>4800</v>
      </c>
      <c r="J32" s="16"/>
      <c r="K32" s="54" t="s">
        <v>57</v>
      </c>
      <c r="L32" s="34" t="s">
        <v>59</v>
      </c>
      <c r="M32" s="44">
        <v>4800</v>
      </c>
      <c r="N32" s="16"/>
    </row>
    <row r="33" spans="1:14" ht="16.5" customHeight="1">
      <c r="A33" s="28">
        <v>6.09</v>
      </c>
      <c r="B33" s="61">
        <v>1896</v>
      </c>
      <c r="C33" s="16"/>
      <c r="D33" s="28">
        <v>6.09</v>
      </c>
      <c r="E33" s="44">
        <v>4740</v>
      </c>
      <c r="F33" s="59"/>
      <c r="G33" s="62" t="s">
        <v>57</v>
      </c>
      <c r="H33" s="28" t="s">
        <v>58</v>
      </c>
      <c r="I33" s="44">
        <v>4740</v>
      </c>
      <c r="J33" s="16"/>
      <c r="K33" s="54" t="s">
        <v>57</v>
      </c>
      <c r="L33" s="34" t="s">
        <v>59</v>
      </c>
      <c r="M33" s="44">
        <v>4740</v>
      </c>
      <c r="N33" s="16"/>
    </row>
    <row r="34" spans="1:14" ht="16.5" customHeight="1">
      <c r="A34" s="28">
        <v>6.13</v>
      </c>
      <c r="B34" s="61">
        <v>1792</v>
      </c>
      <c r="C34" s="16"/>
      <c r="D34" s="28">
        <v>6.13</v>
      </c>
      <c r="E34" s="44">
        <v>4480</v>
      </c>
      <c r="F34" s="59"/>
      <c r="G34" s="62" t="s">
        <v>57</v>
      </c>
      <c r="H34" s="28" t="s">
        <v>58</v>
      </c>
      <c r="I34" s="44">
        <v>4480</v>
      </c>
      <c r="J34" s="16"/>
      <c r="K34" s="54" t="s">
        <v>57</v>
      </c>
      <c r="L34" s="34" t="s">
        <v>59</v>
      </c>
      <c r="M34" s="44">
        <v>4480</v>
      </c>
      <c r="N34" s="16"/>
    </row>
    <row r="35" spans="1:14" ht="16.5" customHeight="1">
      <c r="A35" s="29">
        <v>6.14</v>
      </c>
      <c r="B35" s="76">
        <v>1832</v>
      </c>
      <c r="C35" s="18"/>
      <c r="D35" s="29">
        <v>6.14</v>
      </c>
      <c r="E35" s="44">
        <v>4580</v>
      </c>
      <c r="F35" s="18"/>
      <c r="G35" s="63" t="s">
        <v>57</v>
      </c>
      <c r="H35" s="29" t="s">
        <v>58</v>
      </c>
      <c r="I35" s="44">
        <v>4580</v>
      </c>
      <c r="J35" s="18"/>
      <c r="K35" s="55" t="s">
        <v>57</v>
      </c>
      <c r="L35" s="35" t="s">
        <v>59</v>
      </c>
      <c r="M35" s="44">
        <v>4580</v>
      </c>
      <c r="N35" s="18"/>
    </row>
    <row r="36" spans="1:16" s="70" customFormat="1" ht="18.75" customHeight="1">
      <c r="A36" s="65" t="s">
        <v>60</v>
      </c>
      <c r="B36" s="75">
        <f>SUM(B31:B35)</f>
        <v>8000</v>
      </c>
      <c r="C36" s="67"/>
      <c r="D36" s="68"/>
      <c r="E36" s="66">
        <f>SUM(E31:E35)</f>
        <v>20000</v>
      </c>
      <c r="F36" s="67"/>
      <c r="G36" s="69"/>
      <c r="H36" s="68"/>
      <c r="I36" s="69">
        <f>SUM(I31:I35)</f>
        <v>20000</v>
      </c>
      <c r="J36" s="69"/>
      <c r="K36" s="68"/>
      <c r="L36" s="69"/>
      <c r="M36" s="66">
        <f>SUM(M31:M35)</f>
        <v>20000</v>
      </c>
      <c r="N36" s="67"/>
      <c r="P36" s="78"/>
    </row>
    <row r="37" spans="1:16" s="70" customFormat="1" ht="24.75" customHeight="1">
      <c r="A37" s="65" t="s">
        <v>70</v>
      </c>
      <c r="B37" s="75">
        <f>SUM(B11,B16,B22,B27,B36)</f>
        <v>39397</v>
      </c>
      <c r="C37" s="67"/>
      <c r="D37" s="68"/>
      <c r="E37" s="66">
        <f>SUM(E11,E16,E22,E27,E36)</f>
        <v>98496</v>
      </c>
      <c r="F37" s="67"/>
      <c r="G37" s="69"/>
      <c r="H37" s="68"/>
      <c r="I37" s="66">
        <f>SUM(I11,I16,I22,I27,I36)</f>
        <v>98496</v>
      </c>
      <c r="J37" s="69"/>
      <c r="K37" s="68"/>
      <c r="L37" s="69"/>
      <c r="M37" s="66">
        <f>SUM(M11,M16,M22,M27,M36)</f>
        <v>98496</v>
      </c>
      <c r="N37" s="67"/>
      <c r="P37" s="78"/>
    </row>
    <row r="40" spans="4:9" ht="20.25" customHeight="1">
      <c r="D40" s="1"/>
      <c r="E40" s="104" t="s">
        <v>76</v>
      </c>
      <c r="F40" s="104"/>
      <c r="G40" s="104"/>
      <c r="H40" s="86" t="s">
        <v>77</v>
      </c>
      <c r="I40" s="87"/>
    </row>
    <row r="41" spans="4:9" ht="20.25" customHeight="1">
      <c r="D41" s="1"/>
      <c r="E41" s="104" t="s">
        <v>78</v>
      </c>
      <c r="F41" s="104"/>
      <c r="G41" s="104"/>
      <c r="H41" s="86" t="s">
        <v>79</v>
      </c>
      <c r="I41" s="87"/>
    </row>
    <row r="42" spans="4:9" ht="20.25" customHeight="1">
      <c r="D42" s="1"/>
      <c r="E42" s="104" t="s">
        <v>80</v>
      </c>
      <c r="F42" s="104"/>
      <c r="G42" s="104"/>
      <c r="H42" s="86" t="s">
        <v>81</v>
      </c>
      <c r="I42" s="87"/>
    </row>
    <row r="43" spans="4:9" ht="20.25" customHeight="1">
      <c r="D43" s="1"/>
      <c r="E43" s="104" t="s">
        <v>82</v>
      </c>
      <c r="F43" s="104"/>
      <c r="G43" s="104"/>
      <c r="H43" s="86" t="s">
        <v>83</v>
      </c>
      <c r="I43" s="87"/>
    </row>
    <row r="44" spans="4:9" ht="20.25" customHeight="1">
      <c r="D44" s="1"/>
      <c r="E44" s="104" t="s">
        <v>84</v>
      </c>
      <c r="F44" s="104"/>
      <c r="G44" s="104"/>
      <c r="H44" s="86" t="s">
        <v>77</v>
      </c>
      <c r="I44" s="87"/>
    </row>
    <row r="45" spans="4:9" ht="20.25" customHeight="1">
      <c r="D45" s="1"/>
      <c r="E45" s="85"/>
      <c r="F45" s="88" t="s">
        <v>75</v>
      </c>
      <c r="G45" s="89"/>
      <c r="H45" s="86" t="s">
        <v>85</v>
      </c>
      <c r="I45" s="87"/>
    </row>
  </sheetData>
  <mergeCells count="22">
    <mergeCell ref="D2:G2"/>
    <mergeCell ref="H2:J2"/>
    <mergeCell ref="K2:N2"/>
    <mergeCell ref="A1:N1"/>
    <mergeCell ref="A2:C2"/>
    <mergeCell ref="A29:C29"/>
    <mergeCell ref="D29:G29"/>
    <mergeCell ref="H29:J29"/>
    <mergeCell ref="K29:N29"/>
    <mergeCell ref="B3:C3"/>
    <mergeCell ref="E3:F3"/>
    <mergeCell ref="I3:J3"/>
    <mergeCell ref="M3:N3"/>
    <mergeCell ref="B30:C30"/>
    <mergeCell ref="E30:F30"/>
    <mergeCell ref="I30:J30"/>
    <mergeCell ref="M30:N30"/>
    <mergeCell ref="E44:G44"/>
    <mergeCell ref="E40:G40"/>
    <mergeCell ref="E41:G41"/>
    <mergeCell ref="E42:G42"/>
    <mergeCell ref="E43:G43"/>
  </mergeCells>
  <printOptions/>
  <pageMargins left="0.72" right="0.6" top="0.69" bottom="0.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한성기업주식회사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부산 본사</dc:creator>
  <cp:keywords/>
  <dc:description/>
  <cp:lastModifiedBy>안병윤</cp:lastModifiedBy>
  <cp:lastPrinted>2000-09-20T08:00:29Z</cp:lastPrinted>
  <dcterms:created xsi:type="dcterms:W3CDTF">2000-08-08T09:52:42Z</dcterms:created>
  <dcterms:modified xsi:type="dcterms:W3CDTF">2000-08-10T05:29:23Z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